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defaultThemeVersion="166925"/>
  <mc:AlternateContent xmlns:mc="http://schemas.openxmlformats.org/markup-compatibility/2006">
    <mc:Choice Requires="x15">
      <x15ac:absPath xmlns:x15ac="http://schemas.microsoft.com/office/spreadsheetml/2010/11/ac" url="https://d.docs.live.net/9172af7691c491fc/RASA/7o. ciclo - IFDs - 2025/BDMG/"/>
    </mc:Choice>
  </mc:AlternateContent>
  <xr:revisionPtr revIDLastSave="854" documentId="13_ncr:1_{86B96218-EDC1-40A0-816E-3EFC6E28C31E}" xr6:coauthVersionLast="47" xr6:coauthVersionMax="47" xr10:uidLastSave="{86C052AD-2D99-4D8E-9BED-9364C41472B2}"/>
  <bookViews>
    <workbookView xWindow="-110" yWindow="-110" windowWidth="19420" windowHeight="11500" firstSheet="3" activeTab="8" xr2:uid="{033D211D-4D1B-C74C-B933-05804CD3EC4A}"/>
  </bookViews>
  <sheets>
    <sheet name="Nota final" sheetId="20" r:id="rId1"/>
    <sheet name="Informações da planilha" sheetId="21" state="hidden" r:id="rId2"/>
    <sheet name="Temas nas políticas gerais" sheetId="8" r:id="rId3"/>
    <sheet name="Temas nas políticas setoriais" sheetId="9" r:id="rId4"/>
    <sheet name="Bases de dados" sheetId="22" r:id="rId5"/>
    <sheet name="Relevância processo decisório" sheetId="27" r:id="rId6"/>
    <sheet name="Monitoramento de riscos" sheetId="10" r:id="rId7"/>
    <sheet name="Ações de mitigação de riscos" sheetId="11" r:id="rId8"/>
    <sheet name="Prod fin imp positivo" sheetId="26" r:id="rId9"/>
    <sheet name="Portfólio (setor)" sheetId="12" r:id="rId10"/>
    <sheet name="Portfólio (localização)" sheetId="15" r:id="rId11"/>
    <sheet name="Portfólio (empresa)" sheetId="16" r:id="rId12"/>
    <sheet name="Governança" sheetId="2" r:id="rId13"/>
    <sheet name=" Controvérsias socioambientais" sheetId="5"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26" l="1"/>
  <c r="E18" i="26"/>
  <c r="D48" i="8"/>
  <c r="E68" i="26"/>
  <c r="E64" i="26"/>
  <c r="E60" i="26"/>
  <c r="E56" i="26"/>
  <c r="E52" i="26"/>
  <c r="E48" i="26"/>
  <c r="E44" i="26"/>
  <c r="E40" i="26"/>
  <c r="E36" i="26"/>
  <c r="E32" i="26"/>
  <c r="E28" i="26"/>
  <c r="E24" i="26"/>
  <c r="E20" i="26"/>
  <c r="E12" i="26"/>
  <c r="E8" i="26"/>
  <c r="E4" i="26"/>
  <c r="D70" i="26"/>
  <c r="B92" i="22"/>
  <c r="E5" i="27"/>
  <c r="H9" i="20" s="1"/>
  <c r="E5" i="5" l="1"/>
  <c r="J4" i="22"/>
  <c r="J6" i="22"/>
  <c r="J8" i="22"/>
  <c r="J10" i="22"/>
  <c r="J12" i="22"/>
  <c r="J14" i="22"/>
  <c r="J16" i="22"/>
  <c r="J18" i="22"/>
  <c r="J20" i="22"/>
  <c r="J22" i="22"/>
  <c r="J24" i="22"/>
  <c r="J26" i="22"/>
  <c r="J28" i="22"/>
  <c r="J30" i="22"/>
  <c r="J32" i="22"/>
  <c r="J34" i="22"/>
  <c r="J36" i="22"/>
  <c r="J38" i="22"/>
  <c r="J40" i="22"/>
  <c r="J42" i="22"/>
  <c r="J44" i="22"/>
  <c r="J46" i="22"/>
  <c r="J48" i="22"/>
  <c r="J50" i="22"/>
  <c r="J52" i="22"/>
  <c r="J54" i="22"/>
  <c r="J56" i="22"/>
  <c r="J58" i="22"/>
  <c r="J60" i="22"/>
  <c r="J62" i="22"/>
  <c r="J64" i="22"/>
  <c r="J70" i="22"/>
  <c r="J72" i="22"/>
  <c r="J74" i="22"/>
  <c r="J76" i="22"/>
  <c r="J78" i="22"/>
  <c r="J80" i="22"/>
  <c r="J82" i="22"/>
  <c r="J84" i="22"/>
  <c r="J86" i="22"/>
  <c r="J88" i="22"/>
  <c r="J90" i="22"/>
  <c r="J2" i="22"/>
  <c r="H92" i="22"/>
  <c r="F92" i="22"/>
  <c r="D92" i="22"/>
  <c r="F18" i="16" l="1"/>
  <c r="F5" i="16"/>
  <c r="F7" i="16"/>
  <c r="F9" i="16"/>
  <c r="F11" i="16"/>
  <c r="F13" i="16"/>
  <c r="F15" i="16"/>
  <c r="F17" i="16"/>
  <c r="F3" i="16"/>
  <c r="C13" i="10"/>
  <c r="B13" i="10"/>
  <c r="C9" i="12"/>
  <c r="D9" i="12"/>
  <c r="E9" i="12"/>
  <c r="B9" i="12"/>
  <c r="C9" i="15"/>
  <c r="D9" i="15"/>
  <c r="B9" i="15"/>
  <c r="E9" i="15"/>
  <c r="G9" i="5"/>
  <c r="G11" i="5"/>
  <c r="G13" i="5"/>
  <c r="F5" i="15"/>
  <c r="F7" i="15"/>
  <c r="F3" i="15"/>
  <c r="F5" i="12"/>
  <c r="F7" i="12"/>
  <c r="F3" i="12"/>
  <c r="F9" i="12" s="1"/>
  <c r="F9" i="15" l="1"/>
  <c r="J92" i="22"/>
  <c r="F9" i="20" s="1"/>
  <c r="G92" i="22"/>
  <c r="E66" i="26"/>
  <c r="E62" i="26"/>
  <c r="E58" i="26"/>
  <c r="E54" i="26"/>
  <c r="E50" i="26"/>
  <c r="E46" i="26"/>
  <c r="E42" i="26"/>
  <c r="E38" i="26"/>
  <c r="E34" i="26"/>
  <c r="E30" i="26"/>
  <c r="E26" i="26"/>
  <c r="E22" i="26"/>
  <c r="E14" i="26"/>
  <c r="E10" i="26"/>
  <c r="E6" i="26"/>
  <c r="E2" i="26"/>
  <c r="I92" i="22"/>
  <c r="E92" i="22"/>
  <c r="C92" i="22"/>
  <c r="E70" i="26" l="1"/>
  <c r="J9" i="20" s="1"/>
  <c r="C15" i="10"/>
  <c r="D15" i="10"/>
  <c r="B15" i="10"/>
  <c r="E7" i="5"/>
  <c r="E9" i="5"/>
  <c r="E11" i="5"/>
  <c r="E13" i="5"/>
  <c r="E3" i="5"/>
  <c r="E4" i="2"/>
  <c r="E6" i="2"/>
  <c r="E8" i="2"/>
  <c r="E10" i="2"/>
  <c r="E12" i="2"/>
  <c r="E14" i="2"/>
  <c r="E16" i="2"/>
  <c r="E18" i="2"/>
  <c r="E20" i="2"/>
  <c r="E2" i="2"/>
  <c r="G19" i="16"/>
  <c r="F15" i="5"/>
  <c r="G3" i="5"/>
  <c r="F22" i="2"/>
  <c r="G2" i="2"/>
  <c r="E14" i="10"/>
  <c r="G16" i="11"/>
  <c r="H2" i="11"/>
  <c r="H4" i="11"/>
  <c r="G20" i="2"/>
  <c r="D4" i="9"/>
  <c r="D6" i="9"/>
  <c r="D8" i="9"/>
  <c r="D10" i="9"/>
  <c r="D12" i="9"/>
  <c r="D14" i="9"/>
  <c r="D16" i="9"/>
  <c r="D18" i="9"/>
  <c r="D20" i="9"/>
  <c r="D22" i="9"/>
  <c r="D24" i="9"/>
  <c r="D26" i="9"/>
  <c r="D28" i="9"/>
  <c r="D30" i="9"/>
  <c r="D32" i="9"/>
  <c r="D34" i="9"/>
  <c r="D36" i="9"/>
  <c r="D38" i="9"/>
  <c r="D40" i="9"/>
  <c r="D42" i="9"/>
  <c r="D44" i="9"/>
  <c r="D46" i="9"/>
  <c r="D48" i="9"/>
  <c r="D50" i="9"/>
  <c r="D52" i="9"/>
  <c r="D54" i="9"/>
  <c r="D56" i="9"/>
  <c r="D2" i="9"/>
  <c r="D16" i="8"/>
  <c r="D4" i="8"/>
  <c r="D6" i="8"/>
  <c r="D8" i="8"/>
  <c r="D10" i="8"/>
  <c r="D12" i="8"/>
  <c r="D14" i="8"/>
  <c r="D18" i="8"/>
  <c r="D20" i="8"/>
  <c r="D22" i="8"/>
  <c r="D24" i="8"/>
  <c r="D26" i="8"/>
  <c r="D28" i="8"/>
  <c r="D30" i="8"/>
  <c r="D32" i="8"/>
  <c r="D34" i="8"/>
  <c r="D36" i="8"/>
  <c r="D38" i="8"/>
  <c r="D40" i="8"/>
  <c r="D42" i="8"/>
  <c r="D44" i="8"/>
  <c r="D46" i="8"/>
  <c r="D50" i="8"/>
  <c r="D52" i="8"/>
  <c r="D54" i="8"/>
  <c r="D56" i="8"/>
  <c r="D2" i="8"/>
  <c r="E15" i="10" l="1"/>
  <c r="G9" i="20" s="1"/>
  <c r="D58" i="9"/>
  <c r="E9" i="20" s="1"/>
  <c r="D58" i="8"/>
  <c r="D9" i="20" s="1"/>
  <c r="C58" i="8"/>
  <c r="C58" i="9"/>
  <c r="G18" i="2"/>
  <c r="G16" i="2"/>
  <c r="G14" i="2"/>
  <c r="G12" i="2"/>
  <c r="G10" i="2"/>
  <c r="G8" i="2"/>
  <c r="G6" i="2"/>
  <c r="G4" i="2"/>
  <c r="G22" i="2" l="1"/>
  <c r="N9" i="20" s="1"/>
  <c r="H5" i="16"/>
  <c r="H7" i="16"/>
  <c r="H9" i="16"/>
  <c r="H11" i="16"/>
  <c r="H13" i="16"/>
  <c r="H15" i="16"/>
  <c r="H17" i="16"/>
  <c r="H3" i="16"/>
  <c r="H6" i="11"/>
  <c r="H8" i="11"/>
  <c r="H10" i="11"/>
  <c r="H12" i="11"/>
  <c r="H14" i="11"/>
  <c r="G7" i="5"/>
  <c r="G5" i="5"/>
  <c r="G15" i="5" l="1"/>
  <c r="O9" i="20" s="1"/>
  <c r="H19" i="16"/>
  <c r="M9" i="20" s="1"/>
  <c r="H16" i="11"/>
  <c r="I9" i="20" s="1"/>
  <c r="L9" i="20"/>
  <c r="K9" i="20"/>
  <c r="D13"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O10" authorId="0" shapeId="0" xr:uid="{AA637240-0564-433E-B731-09F9E37AD4B4}">
      <text>
        <r>
          <rPr>
            <sz val="9"/>
            <color indexed="81"/>
            <rFont val="Segoe UI"/>
            <family val="2"/>
          </rPr>
          <t xml:space="preserve">Nota mínima = -5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F9" authorId="0" shapeId="0" xr:uid="{EC71323E-7259-4FDA-8C26-2834649125E7}">
      <text>
        <r>
          <rPr>
            <sz val="9"/>
            <color indexed="81"/>
            <rFont val="Segoe UI"/>
            <family val="2"/>
          </rPr>
          <t>Se a instituição acumular mais de 10 pontos, a nota será 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F9" authorId="0" shapeId="0" xr:uid="{84AEDE95-A62B-4E0C-9C26-E0C25D112B14}">
      <text>
        <r>
          <rPr>
            <sz val="9"/>
            <color indexed="81"/>
            <rFont val="Segoe UI"/>
            <family val="2"/>
          </rPr>
          <t>Se a instituição acumular mais de 10 pontos, a nota será 10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H15" authorId="0" shapeId="0" xr:uid="{C196B353-4DB1-4EA1-ACC4-062C854DED92}">
      <text>
        <r>
          <rPr>
            <sz val="9"/>
            <color indexed="81"/>
            <rFont val="Segoe UI"/>
            <family val="2"/>
          </rPr>
          <t xml:space="preserve">Menor nota, mais controvérsias
</t>
        </r>
      </text>
    </comment>
  </commentList>
</comments>
</file>

<file path=xl/sharedStrings.xml><?xml version="1.0" encoding="utf-8"?>
<sst xmlns="http://schemas.openxmlformats.org/spreadsheetml/2006/main" count="426" uniqueCount="307">
  <si>
    <t>RASA -  Ranking de Atuação Socioambiental de Instituições Financeiras</t>
  </si>
  <si>
    <t>Temas nas políticas gerais</t>
  </si>
  <si>
    <t>Temas nas políticas setoriais</t>
  </si>
  <si>
    <t>Bases de dados</t>
  </si>
  <si>
    <t>Monitoramento de riscos</t>
  </si>
  <si>
    <t>Relevância no processo decisório</t>
  </si>
  <si>
    <t>Ações de mitigação de riscos</t>
  </si>
  <si>
    <t>Produtos financeiros com impacto positivo</t>
  </si>
  <si>
    <t>Portfólio (setores econômicos)</t>
  </si>
  <si>
    <t>Portfólio (localização das atividades)</t>
  </si>
  <si>
    <t>Portfólio (risco socioambiental das empresas)</t>
  </si>
  <si>
    <t>Governança</t>
  </si>
  <si>
    <t>Controvérsias socioambientais</t>
  </si>
  <si>
    <t>Nota no item</t>
  </si>
  <si>
    <t>Nota máxima possível</t>
  </si>
  <si>
    <t>Nota final</t>
  </si>
  <si>
    <t>Soma das notas finais de todas as abas</t>
  </si>
  <si>
    <t>(no caso da última aba, a nota é subtraída)</t>
  </si>
  <si>
    <t>Versão da planilha</t>
  </si>
  <si>
    <t>Data</t>
  </si>
  <si>
    <t>1.0</t>
  </si>
  <si>
    <t>TEMAS</t>
  </si>
  <si>
    <t>Presença nas Políticas/diretrizes ou adesão a compromisso voluntário (0 a 3)</t>
  </si>
  <si>
    <t>Peso do tema</t>
  </si>
  <si>
    <t>Nota ponderada</t>
  </si>
  <si>
    <t xml:space="preserve">1. Adaptação às mudanças climáticas </t>
  </si>
  <si>
    <t>No Relatório de Sustentabilidade, pg. 49: o BDMG considera uma ação estratégica voltada à mitigação e adaptação às mudanças climáticas no Estado: "Promover soluções financeiras que apoiem a adaptação climática, infraestrutura resiliente, especialmente para municípios e regiões mais vulneráveis". Na seção de Responsabilidade Socioambiental da PRSAC, pg. 8,  afirma-se que "A promoção de ações que visam direcionar a atuação do BDMG para uma economia sustentável é feita por meio de produtos financeiros direcionados a negócios que gerem impactos positivos para a sociedade, tanto na mitigação quanto na adaptação às mudanças climáticas".</t>
  </si>
  <si>
    <t>2. Matriz energética</t>
  </si>
  <si>
    <t>No Relatório de Sustentabilidade, pg. 19-20, consta como "compromisso de impacto" do BDMG: "Ampliar a matriz de energia renovável, viabilizando investimentos em fontes de energia limpa e eficiência energética" e "Viabilizar investimentos em agroinovação que garantam níveis altos de produtividade e contribuam para a regeneração do solo, biodiversidade e a redução das emissões de Gases de Efeito Estufa (GEE)"; na pg. 52, a IFD detalha o total desembolsado em 2024 e o aporte destinado a cada segmento específico de energia renovável. Ademais, o BDMG utilizou a metodologia PCAF para estimar as emissões financiadas da carteira de crédito e aderiu ao Race to Zero por meio do Governo de Minas Gerais (Relatório de Ações Socioambientais e Climáticas, pg. 8).</t>
  </si>
  <si>
    <t>3. Eficiência energética</t>
  </si>
  <si>
    <t>No Relatório de Sustentabilidade, pg. 20, consta como "compromisso de impacto" do BDMG: "Ampliar a matriz de energia renovável, viabilizando investimentos em fontes de energia limpa e eficiência energética"; na pg. 49,  considera uma ação estratégica voltada à mitigação e adaptação às mudanças climáticas no Estado: "Financiar projetos verdes e sustentáveis, com foco em energias renováveis, eficiência energética, e agricultura de baixo carbono"; na pg. 53, a IFD detalha o total desembolsado em 2024 e o aporte destinado a cada segmento específico de eficiência energética.</t>
  </si>
  <si>
    <t>4. Impactos na biodiversidade terrestre</t>
  </si>
  <si>
    <t>No Relatório de Sustentabilidade, pg. 20: "Viabilizar investimentos em agroinovação que garantam níveis altos de produtividade e contribuam para a regeneração do solo, biodiversidade e a redução das emissões de
Gases de Efeito Estufa (GEE)" (Relatório de Sustentabilidade, pg. 19). Nas diretrizes da PRSAC (pg. 3) consta a priorização de atendimento a empreendimentos em agricultura sustentável de baixo carbono. A Lista de Exclusão Socioambiental (pg. 2) inclui "Formação de pastos e lavouras em áreas de preservação ambiental; Serraria, exploração e comercialização de madeira nativa derivada de floresta primária; Produção ou comércio de produtos florestais que não provêm de florestas manejadas de forma sustentável; Produção ou comércio de qualquer produto sujeito a proibições contidas em tratados e convenções ratificados pelo Brasil, como produtos farmacêuticos, pesticidas / herbicidas, substâncias que destroem a camada de ozônio, PCBs e poluentes orgânicos persistentes (POPs); Comércio de animais, plantas ou produtos naturais que não cumpram as disposições da Convenção sobre Comércio Internacional de Espécies Ameaçadas de Fauna e Flora Selvagens CITES", que afetam diretamente a fauna e flora terrestres".</t>
  </si>
  <si>
    <t>5. Poluição água doce</t>
  </si>
  <si>
    <t xml:space="preserve">Nas diretrizes da PRSAC (pg. 3), consta a priorização de atendimento a empreendimentos em saneamento e prevenção e controle da poluição. Além disso, consta na Lista de Exclusão Socioambiental (pg. 2): "Produção ou comércio de qualquer produto sujeito a proibições contidas em tratados e convenções ratificados pelo Brasil, como produtos farmacêuticos, pesticidas / herbicidas, substâncias que destroem a camada de ozônio, PCBs e poluentes orgânicos persistentes (POPs)". </t>
  </si>
  <si>
    <t>6. Eficiência hídrica</t>
  </si>
  <si>
    <t>O tema é tratado no Framework de Financiamento Sustentável no tema de Agricultura de Baixo Carbono: "Os recursos nesta categoria podem ser destinados a projetos de agricultura de baixo carbono e/ou com
redução no uso de água e outros recursos" (p. 10), com definição de projetos elegíveis na categoria "Sistema de irrigação por gotejamento ou outros projetos de agricultura de precisão que proporcionem uma redução de no mínimo 15% no uso de água" (p. 10). Não há previsão, porém, para outros setores, como mineração e setores industriais.</t>
  </si>
  <si>
    <t>7. Poluição marítima</t>
  </si>
  <si>
    <t xml:space="preserve">Apesar de Minas Gerais não possuir ecossistema costeiro, o BDMG possui diretrizes na PRSAC (pg. 3) que, indiretamente, contribuem para a mitigação da poluição marítma, como a priorização de atendimento a empreendimentos em saneamento e prevenção e controle da poluição. Além disso, consta na Lista de Exclusão Socioambiental (pg. 2): "Produção ou comércio de qualquer produto sujeito a proibições contidas em tratados e convenções ratificados pelo Brasil, como produtos farmacêuticos, pesticidas / herbicidas, substâncias que destroem a camada de ozônio, PCBs e poluentes orgânicos persistentes (POPs)". </t>
  </si>
  <si>
    <t>8. Poluição do solo</t>
  </si>
  <si>
    <t xml:space="preserve">Nas diretrizes da PRSAC (pg. 3), consta a priorização de atendimento a empreendimentos em saneamento e prevenção e controle da poluição. Além disso, consta na Lista de Exclusão Socioambiental (pg. 2): "Produção ou comércio de qualquer produto sujeito a proibições contidas em tratados e convenções ratificados pelo Brasil, como produtos farmacêuticos, pesticidas / herbicidas, substâncias que destroem a camada de ozônio, PCBs e poluentes orgânicos persistentes (POPs)". No entanto, tais documentos não englobam a poluição do solo no aspecto físico, como erosão e compactação, por exemplo. </t>
  </si>
  <si>
    <t>9. Uso eficiente do solo para fins agrícolas</t>
  </si>
  <si>
    <t xml:space="preserve">No Relatório de Sustentabilidade, pg. 20: "Viabilizar investimentos em agroinovação que garantam níveis altos de produtividade e contribuam para a regeneração do solo, biodiversidade e a redução das emissões de
Gases de Efeito Estufa (GEE)." (Relatório de Sustentabilidade, pg. 19). </t>
  </si>
  <si>
    <t>10. Poluição atmosférica</t>
  </si>
  <si>
    <t>Nas diretrizes da PRSAC (pg. 3), consta a priorização de atendimento a empreendimentos em saneamento e prevenção e controle da poluição. Além disso, consta na Lista de Exclusão Socioambiental (pg. 2): "Produção ou comércio de qualquer produto sujeito a proibições contidas em tratados e convenções ratificados pelo Brasil, como produtos farmacêuticos, pesticidas / herbicidas, substâncias que destroem a camada de ozônio, PCBs e poluentes orgânicos persistentes (POPs)"; tema tratado de maneira genérica, não englobando o controle de poluentes atmosféricos relevantes como materiais particulados e óxidos de enxofre e nitrogênio (Referência: https://antigo.mma.gov.br/cidades-sustentaveis/qualidade-do-ar/poluentes-atmosf%C3%A9ricos.html).</t>
  </si>
  <si>
    <t>11. Gestão adequada de resíduos sólidos</t>
  </si>
  <si>
    <t>O tema não foi mencionado na PRSAC nem em demais documentos relacionados às políticas gerais, diretrizes ou adesões a compromissos.</t>
  </si>
  <si>
    <t>12. Uso eficiente de matéria-prima poluente ou sujeita a provável escassez</t>
  </si>
  <si>
    <t>Nas diretrizes da PRSAC (pg. 3), consta a priorização de atendimento a empreendimentos em gestão sustentável de recursos naturais; tema mencionado de maneira genérica, sem especificar nenhuma matéria-prima.</t>
  </si>
  <si>
    <t>13. Trabalho análogo ao escravo</t>
  </si>
  <si>
    <t>Consta como diretriz da PRSAC (pg. 4): "considerar como impedimento à concessão de financiamento a existência de registro do proponente, de integrantes do seu grupo econômico ou de garantidores da operação na lista de empregadores que adotam o trabalho escravo e infantil, divulgada pelo Ministério do Trabalho e Emprego". Signatário do Pacto Global da ONU.</t>
  </si>
  <si>
    <t>14. Trabalho infantil irregular</t>
  </si>
  <si>
    <t>15. Gestão da saúde no trabalho</t>
  </si>
  <si>
    <t>16. Gestão da segurança no trabalho</t>
  </si>
  <si>
    <t xml:space="preserve">17. Nível de desigualdade salarial </t>
  </si>
  <si>
    <t>18. Saúde, segurança e outros direitos do consumidor</t>
  </si>
  <si>
    <t>Nas diretrizes da PRSAC (pg. 3), consta a priorização de atendimento a empreendimentos em acesso a serviços de saúde e educação. A seção de Responsabilidade Socioambiental da política afirma que "A promoção de ações que visam direcionar a atuação do BDMG para uma economia sustentável é feita por meio de produtos financeiros direcionados a negócios que gerem impactos positivos para a sociedade,  [...] nas áreas de saúde [...]" (PRSAC, pg. 8). Abordagem genérica.</t>
  </si>
  <si>
    <t>19. Impactos em comunidades tradicionais</t>
  </si>
  <si>
    <t>Consta nas Atividades não-financiáveis que o BDMG não financiará e não aceitará ou prestará garantia para empreendimento cuja área esteja total ou parcialmente inserida em terras indígenas ou terras ocupadas e tituladas por remanescentes das comunidades de quilombos.</t>
  </si>
  <si>
    <t>20. Riscos à saúde e segurança da comunidade em geral</t>
  </si>
  <si>
    <t>Nas diretrizes da PRSAC (pg. 3), consta a priorização de atendimento a empreendimentos em recuperação econômica após desastres e consta na Lista de Exclusão Socioambiental (pg. 2): "Mineração cuja barragem, se houver no empreendimento financiado, estiver classificada no nível 3 de emergência de acordo com a classificação da Agência Nacional de Mineração". Outros riscos como reassentamentos involuntários devido a empreendimentos de alto impacto ambiental, por exemplo, poderiam ser considerados.</t>
  </si>
  <si>
    <t>21. Riscos e impactos no desenvolvimento local</t>
  </si>
  <si>
    <t xml:space="preserve">Conforme consta no relatório de sustentabilidade do BDMG: O apoio aos municípios mineiros é umas das prioridades estratégicas do BDMG, que tem entre seus direcionadores “ser parceiro dos municípios, em especial dos de baixo IDH, na viabilização de projetos de impacto local”. Esta prioridade é reforçada nos compromissos de impacto em “ter cidades mais inclusivas, sustentáveis e resilientes, viabilizando projetos de impacto social, ambiental e climático, incluindo saneamento, saúde, educação, urbanização e espaços inclusivos”. </t>
  </si>
  <si>
    <t>22. Discriminação de gênero</t>
  </si>
  <si>
    <t>Nas diretrizes da PRSAC (pg. 3), consta a priorização de atendimento a empreendimentos em diversidade e inclusão de gênero. A seção de Responsabilidade Socioambiental da Política (pg. 8) afirma que se deve incentivar "produtos financeiros direcionados a negócios que gerem impactos positivos para a sociedade,  [...] nas áreas de inclusão de gênero".
Como compromissos voluntários, o BDMG participa do Paris Development Banks Statement on Gender Equality and Women’s Empowerment, desde novembro de 2020, do Women Empowerment Principles (WEP),desde outubro de 2021.</t>
  </si>
  <si>
    <t>23. Discriminação étnica ou sexual</t>
  </si>
  <si>
    <t>Nas diretrizes da PRSAC (p. 3) consta a priorização de atendimento a empreendimentos em diversidade (tema tratado de maneira genérica).
Signatário do Pacto Global.</t>
  </si>
  <si>
    <t>24. Inclusão de pessoas com deficiência</t>
  </si>
  <si>
    <t>Nas diretrizes da PRSAC (pg. 3), consta a priorização de atendimento a empreendimentos em diversidade, porém não cita diretamente o público de pessoas com deficiência.</t>
  </si>
  <si>
    <t>25. Riscos para o patrimônio cultural</t>
  </si>
  <si>
    <t>26. Questões concorrenciais</t>
  </si>
  <si>
    <t>27. Responsabilidade tributária</t>
  </si>
  <si>
    <t>28. Prevenção e combate à corrupção</t>
  </si>
  <si>
    <t>O BDMG é signatário do Pacto Global da ONU.</t>
  </si>
  <si>
    <t>TOTAL</t>
  </si>
  <si>
    <t>Máximo de 3</t>
  </si>
  <si>
    <t>Inclusão em política setorial ou em política temática (0 a 7)</t>
  </si>
  <si>
    <t>Não foram encontradas políticas setoriais e o tema não foi mencionado em políticas temáticas ou outros documentos disponibilizados no site.</t>
  </si>
  <si>
    <t>BDMG não financia a extração, industrialização, comercialização e transporte de asbesto/amianto nem a produção ou comércio de materiais radioativos.</t>
  </si>
  <si>
    <t>BDMG não financia mineração cuja barragem estiver classificada no nível 3 de emergência, de acordo com a classificação da Agência Nacional de Mineração.</t>
  </si>
  <si>
    <t>BDMG não financia a extração, industrialização, comercialização e transporte de asbesto/amianto nem a produção ou comércio de materiais radioativos nem mineração cuja barragem estiver classificada no nível 3 de emergência, de acordo com a classificação da Agência Nacional de Mineração, nem o comércio de armas, nem a produção, distribuição ou comércio atacadista exclusivo de tabaco.</t>
  </si>
  <si>
    <t>Máximo de 7</t>
  </si>
  <si>
    <t>BASE DE DADOS OU DILIGÊNCIA</t>
  </si>
  <si>
    <t>Todos os setores econômicos sujeitos a licenciamento ambiental - até 20 pontos</t>
  </si>
  <si>
    <t xml:space="preserve">Peso </t>
  </si>
  <si>
    <t>Apenas setores econômicos com maior risco socioambiental
(médio ou alto) - até 15 pontos</t>
  </si>
  <si>
    <t>Peso</t>
  </si>
  <si>
    <t>Apenas operações ou clientes/investimentos acima de certo patamar financeiro, sendo o universo mais abrangente do que Project Finance (nesse caso, será considerado o percentual, dentre as operações com setores sujeitos a licenciamento ambiental, para o qual ocorre a consulta) - até 8 pontos</t>
  </si>
  <si>
    <t>Apenas Project Finance - até 4 pontos</t>
  </si>
  <si>
    <t>Licenciamento ambiental vigente</t>
  </si>
  <si>
    <t xml:space="preserve">Consta como diretriz na PRSAC, pg. 5: "só será concedido (apoio financeiro) se o proponente apresentar documentação que demonstre satisfação do sistema de licenciamento ambiental, como previsto na legislação pertinente."; Sobre  a abrangência, todas as empresas que solicitam financiamento ao BDMG passam por uma análise de risco socioambiental" (Relatório de Ações Socioambientais e Climáticas, pg. 6). </t>
  </si>
  <si>
    <t>Relatórios ambientais anuais de empresas inscritas no Cadastro Técnico Federal de Atividades Potencialmente Poluidoras</t>
  </si>
  <si>
    <t>Verificação do cumprimento de condicionantes do licenciamento ambiental junto à empresa</t>
  </si>
  <si>
    <t>Prática de infrações – órgão ambiental estadual</t>
  </si>
  <si>
    <t>Áreas embargadas – órgão ambiental estadual/DF</t>
  </si>
  <si>
    <t>Cadastro Ambiental Rural - CAR</t>
  </si>
  <si>
    <t>Autorizações para supressão de vegetação (sempre que apurado desmatamento recente) – órgãos ambientais estaduais (ou municipais, qdo. for o caso)</t>
  </si>
  <si>
    <t>Prática de infrações – órgãos ambientais federais</t>
  </si>
  <si>
    <t>Áreas embargadas pelo IBAMA ou ICMBio</t>
  </si>
  <si>
    <t>Limites de unidades de conservação (federais, estaduais e municipais)</t>
  </si>
  <si>
    <t>Limites de terras indígenas</t>
  </si>
  <si>
    <t>Limites de territórios quilombolas</t>
  </si>
  <si>
    <t>IPHAN e órgãos estaduais e municipais de proteção do patrimônio cultural</t>
  </si>
  <si>
    <t>Outros conflitos fundiários ou comunitários</t>
  </si>
  <si>
    <t>Bases de dados do Ministério Público Federal</t>
  </si>
  <si>
    <t>Bases de dados do Ministério Público Estadual</t>
  </si>
  <si>
    <t>“Lista suja” do trabalho escravo</t>
  </si>
  <si>
    <t>Na PRSAC, pg. 4, consta que o BDMG verifica a "existência de registro do proponente, de integrantes do seu grupo econômico ou de garantidores da operação na lista de empregadores que adotam o trabalho escravo e infantil, divulgada pelo Ministério do Trabalho e Emprego".</t>
  </si>
  <si>
    <t>Infrações em matéria de saúde e segurança do trabalho (inclusive trabalho infantil)</t>
  </si>
  <si>
    <t>Embora a IFD referencie a "lista de empregadores que adotam o trabalho escravo e infantil", não há lista de empregadores que adotam o trabalho infantil divulgada pelo MTE. A forma de chegar até essa informação é pela consulta à base de dados sobre processos administrativos em matéria de saúde e segurança do trabalho e verificar, dentre eventuais autuações encontradas, se em alguma delas a infração é trabalho infantil. Sendo assim a pontuação não tem como ser atribuída.</t>
  </si>
  <si>
    <t>Bases de dados do Ministério Público em matéria trabalhista</t>
  </si>
  <si>
    <t>Bases de dados do Judiciário em matéria trabalhista</t>
  </si>
  <si>
    <t>Percentual de acidentes do trabalho à luz da média do setor econômico</t>
  </si>
  <si>
    <t>Percentual de doenças ocupacionais à luz da média do setor econômico</t>
  </si>
  <si>
    <t>Bases de dados do Poder Judiciário Federal</t>
  </si>
  <si>
    <t>Bases de dados do Poder Judiciário Estadual</t>
  </si>
  <si>
    <t>Dados da própria empresa relativos à matriz energética</t>
  </si>
  <si>
    <t>Dados da própria empresa relativos à eficiência energética</t>
  </si>
  <si>
    <t xml:space="preserve">Outorga para utilização de recursos hídricos </t>
  </si>
  <si>
    <t>Dados da própria empresa relativos à eficiência hídrica</t>
  </si>
  <si>
    <t>Dados da própria empresa relativos à gestão de resíduos e efluentes</t>
  </si>
  <si>
    <t>Dados da própria empresa relativos ao uso de matéria-prima e insumos</t>
  </si>
  <si>
    <t>Dados da própria empresa relativos a riscos ambientais na cadeia de produção/valor</t>
  </si>
  <si>
    <t>Dados da própria empresa relativos a riscos sociais na cadeia de produção/valor</t>
  </si>
  <si>
    <t>Certificações ambientais</t>
  </si>
  <si>
    <t>Certificações sociais</t>
  </si>
  <si>
    <t>PROCONs ou bases de dados do Ministério da Justiça em matéria de consumo</t>
  </si>
  <si>
    <t>Bases de dados do CADE (concorrência)</t>
  </si>
  <si>
    <t>Entes encarregados de zelar pela sanidade animal ou vegetal (para setores relevantes)</t>
  </si>
  <si>
    <t>Bases de dados da Controladoria-Geral da União, Tribunais de Contas e afins</t>
  </si>
  <si>
    <t>Vigilância sanitária (para setores relevantes)</t>
  </si>
  <si>
    <t>Imprensa</t>
  </si>
  <si>
    <t>Mídias online em geral</t>
  </si>
  <si>
    <t>Organizações da sociedade civil relevantes</t>
  </si>
  <si>
    <t>Mecanismo de recebimento de queixas</t>
  </si>
  <si>
    <t>Inspeções no local</t>
  </si>
  <si>
    <t>Contratação de auditoria socioambiental</t>
  </si>
  <si>
    <t>TOTAL PONDERADO DA COLUNA</t>
  </si>
  <si>
    <t>Máximo de 20</t>
  </si>
  <si>
    <t>GRAU DE RELEVÂNCIA</t>
  </si>
  <si>
    <t>Negativa de crédito, suspensão de desembolsos ou vencimento antecipado de operações em razão de riscos socioambientais (percentual nos últimos 2 anos)</t>
  </si>
  <si>
    <t>Baixo - 0 ou 1 ponto</t>
  </si>
  <si>
    <t>Médio - 2 ou 3 pontos</t>
  </si>
  <si>
    <t>Alto - 4 ou 5 pontos</t>
  </si>
  <si>
    <t>0 a 2%</t>
  </si>
  <si>
    <t>2 a 8%</t>
  </si>
  <si>
    <t>Maior que 8%</t>
  </si>
  <si>
    <t>Máximo de 5</t>
  </si>
  <si>
    <t>Não há informações</t>
  </si>
  <si>
    <t>UNIVERSO DE OPERAÇÕES OU EMPRESAS</t>
  </si>
  <si>
    <t>FREQUÊNCIA</t>
  </si>
  <si>
    <t>Todos os setores econômicos sujeitos a licenciamento ambiental</t>
  </si>
  <si>
    <t>Setores econômicos com risco médio ou alto</t>
  </si>
  <si>
    <t xml:space="preserve">Apenas operações ou clientes/investimentos acima de um certo patamar financeiro – inclusive Project Finance </t>
  </si>
  <si>
    <t>Semestral ou menor</t>
  </si>
  <si>
    <t>Anual</t>
  </si>
  <si>
    <t>Bienal</t>
  </si>
  <si>
    <t>Apenas quando tem conhecimento de fato novo relevante ou quando se refere a único ou poucos temas</t>
  </si>
  <si>
    <t>Não adota</t>
  </si>
  <si>
    <t>Total</t>
  </si>
  <si>
    <t>Máximo de 10</t>
  </si>
  <si>
    <t xml:space="preserve">No Relatório de Sustentabilidade (pg. 34), consta: "A gestão de riscos no BDMG é conduzida de forma integrada, com o gerenciamento e monitoramento dos riscos de crédito, mercado, liquidez, operacional e socioambiental, com vistas à mitigação dos mesmos e à otimização da eficácia operacional e dos seus resultados"; na pg. 4: "O Banco utiliza uma metodologia própria, desenvolvida por colaboradores, por meio do qual os aspectos sociais e ambientais dos desembolsos são monitorados"; não informa frequência nem que universo de operações ou empresas. </t>
  </si>
  <si>
    <t>No Relatório GRSAC, pg. 6, consta: " A partir da implementação das metodologias de cálculo de riscos sociais, ambientais e climáticos, em consonância com a Resolução CMN 4943, criou-se um formato de monitoramento e reporte gerencial de riscos, incluindo aspectos quantitativos relativos aos riscos sociais, ambientais e climáticos. Esses reportes são apresentados trimestralmente ao Conselho de Administração e incluem informações sobre as concentrações de riscos sociais, ambientais e climáticos, que são mensuradas pelos indicadores: • Concentrações em setores econômicos de alto risco social, ambiental ou climático; •Concentrações em regiões geográficas de maior vulnerabilidade climática. Esses indicadores são monitorados e reportados ao Conselho de Administração, conforme pauta fixada para apresentação do monitoramento de gestão de riscos."; na pg. 7, consta: "A Diretoria Executiva faz o acompanhamento do planejamento estratégico e seu desdobramento em objetivos e metas por meio do painel de gestão disponível na intranet (AVBDMG), e atualizado diariamente. Para um maior aprofundamento do monitoramento, mensalmente ocorre a Reunião de Monitoramento da Estratégia (RME). Durante o encontro, as metas e os fatos relevantes do período são relatados pelos respectivos gestores de forma mais detalhada."</t>
  </si>
  <si>
    <t>AÇÃO ADOTADA</t>
  </si>
  <si>
    <t>Todos os setores econômicos sujeitos a licenciamento ambiental - 8 a 10 pontos</t>
  </si>
  <si>
    <t>Apenas setores econômicos com maior risco socioambiental  - 6 ou 7 pontos</t>
  </si>
  <si>
    <t>Apenas operações ou clientes acima de certo patamar financeiro (nesse caso, indicar o percentual dentre os valores destinados a empresas de setores sujeitos a licenciamento) - até 5 pontos</t>
  </si>
  <si>
    <t xml:space="preserve">Apenas Project Finance - até 3 pontos  </t>
  </si>
  <si>
    <t>Não adota - 0 pontos</t>
  </si>
  <si>
    <t xml:space="preserve">Repercussão do nível de risco nas condições da operação (taxa de juros, prazo de duração ou prazo de carência) </t>
  </si>
  <si>
    <t>Cláusula(s) contratual(s) de cumprimento das regulações socioambientais/dever de informar sobre autuações</t>
  </si>
  <si>
    <t>No Relatório GRSAC, pg. 2, consta: "Como ações de mitigação dos riscos sociais, ambientais e climáticos, há o cumprimento de critérios estabelecidos nas políticas e nos processos de análise, contratação e monitoramento, conforme as características de cada operação. Os critérios de análise são orientados por listas de atividades restritas e proibidas, setor de atuação, porte da empresa, análise de apontamentos sociais e ambientais, critérios sociais e ambientais para a constituição de garantias imobiliárias, inclusão de cláusulas sociais e ambientais nos contratos, avaliação do cumprimento da legislação social e ambiental e pelas melhores práticas para a gestão desses riscos."</t>
  </si>
  <si>
    <t>Cláusula(s) contratual(is) relativa(s) a deveres de transparência socioambiental junto à IF relativos a operações da própria empresa financiada</t>
  </si>
  <si>
    <t>Cláusula(s) contratual(is) relativa(s) a deveres de transparência socioambiental junto à IF relativos à cadeia de produção da empresa financiada</t>
  </si>
  <si>
    <t xml:space="preserve">Plano de ação ou compromisso equivalente com prazos e metas claros para operações próprias </t>
  </si>
  <si>
    <t>Plano de ação ou compromisso equivalente com  prazos e metas claros para cadeia de produção</t>
  </si>
  <si>
    <t>Garantias adicionais ou seguro</t>
  </si>
  <si>
    <t>Existência de indicadores específicos para mensuração de impacto (indicando-se quais são) - até 3,5 pontos</t>
  </si>
  <si>
    <t xml:space="preserve">Percentual no portfólio de crédito - até 6,5 pontos </t>
  </si>
  <si>
    <t>Educação e/ou empregabilidade para população de baixa renda</t>
  </si>
  <si>
    <t>Framework de emissão de títulos sustentáveis, "Acesso a serviços essenciais - Educação", p. 35: "Número de alunos beneficiados na categoria/ Número de
alunos beneficiados em linhas de crédito para educação geral".</t>
  </si>
  <si>
    <t>Desembolso de R$ 12,1 milhões realizados em 2024, o que representa 0,34% do total desembolsado em 2024 (Relatório de Sustentabilidade, pg. 58).</t>
  </si>
  <si>
    <t xml:space="preserve">Adaptação a riscos climáticos físicos </t>
  </si>
  <si>
    <t xml:space="preserve">Produção, geração ou distribuição de energia elétrica de baixo carbono (exclui grandes hidrelétricas) </t>
  </si>
  <si>
    <t>Framework de emissão de títulos sustentáveis, "Energia renovável", p. 34: "Redução da emissão de poluentes/GEEs", "Geração anual de energia renovável (MWh/ano)" e "Redução anual de emissões de GEE – emissões evitadas (tCO2eq)".</t>
  </si>
  <si>
    <t>Desembolso de R$  243,3 milhões realizados em 2024, o que representa 6,86% do total desembolsado em 2024 (Relatório de Sustentabilidade, pág. 52/ 53).</t>
  </si>
  <si>
    <t>Eficiência energética</t>
  </si>
  <si>
    <t>Framework de emissão de títulos sustentáveis, "Eficiência energética", p. 34: "Redução anual de emissões de GEE – emissões evitadas (tCO2eq)" e "Redução anual no consumo de energia total ou por unidade produzida (KWh ou kWh/unidade)".</t>
  </si>
  <si>
    <t>Desembolso de R$ 35,9 milhões realizados em 2024, o que representa 1% do total desembolsado em 2024 (Relatório de Sustentabilidade, pág. 52/53).</t>
  </si>
  <si>
    <t>Produção de combustíveis de baixo carbono /aquisição de veículos de baixo carbono</t>
  </si>
  <si>
    <t>Framework de emissão de títulos sustentáveis, "Transporte limpo", p. 34: "Consumo de combustível fóssil evitado (litros)".</t>
  </si>
  <si>
    <t>Desembolso de R$ 81,2 milhões para produção de biocombustíveis - etanol, o que representa 2,29% do total desembolsado (R$ 3.548,6 milhões do total desembolsado), conforme o Relatório de Sustentabilidade (pág. 52/53).</t>
  </si>
  <si>
    <t>Infraestrutura de mobilidade urbana ativa</t>
  </si>
  <si>
    <t>Framework de emissão de títulos sustentáveis, "Infraestrutura básica acessível – Urbanização inclusiva e sustentável", p. 34: "População atendida pela infraestrutura urbana (habitantes)/ Número de municípios com população abaixo de 100.000 habitantes atendidos na categoria".</t>
  </si>
  <si>
    <t>Não foram encontradas informações.</t>
  </si>
  <si>
    <t>Biodiversidade terrestre (mitigação de riscos)</t>
  </si>
  <si>
    <t>Framework de emissão de títulos sustentáveis, "Agricultura sustentável e gestão de recursos naturais", p. 34: "Área de floresta conservada,plantada ou reflorestada (ha)".</t>
  </si>
  <si>
    <t>Desembolso de R$ 88,3 milhões realizados em 2024, o que representa 2,5% do total desembolsado em 2024 (Relatório de Sustentabilidade, pg. 54).</t>
  </si>
  <si>
    <t>Biodiversidade terrestre (restauração)</t>
  </si>
  <si>
    <t>Preservação da biodiversidade e/ou mitigação de riscos de poluição de água doce</t>
  </si>
  <si>
    <t>Framework de emissão de títulos sustentáveis, "Prevenção e controle de poluição", p. 35: "Volume de efluente industrial tratado (m3/ano)".</t>
  </si>
  <si>
    <t>Descontaminação de água doce</t>
  </si>
  <si>
    <t>Eficiência hídrica</t>
  </si>
  <si>
    <t>Framework de emissão de títulos sustentáveis, "Gestão de Recursos Naturais", p. 34: "Redução no consumo de água (m3/ano)".</t>
  </si>
  <si>
    <t>Preservação da biodiversidade e/ou mitigação de riscos de poluição marítima</t>
  </si>
  <si>
    <t>Restauração de ecossistemas marinhos</t>
  </si>
  <si>
    <t>Mitigação de riscos de poluição do solo ou uso eficiente do solo para fins agrícolas</t>
  </si>
  <si>
    <t>Descontaminação do solo</t>
  </si>
  <si>
    <t>Mitigação de riscos de poluição atmosférica</t>
  </si>
  <si>
    <t>Uso eficiente de matéria-prima</t>
  </si>
  <si>
    <t>Gestão adequada de resíduos sólidos (prevenção de poluição)</t>
  </si>
  <si>
    <t>Framework de emissão de títulos sustentáveis, "Prevenção e controle de poluição", p. 35: "Quantidade de resíduo tratado ou reciclado (toneladas)".</t>
  </si>
  <si>
    <t>Gestão eficiente de resíduos sólidos (economia circular)</t>
  </si>
  <si>
    <t>Mitigação de riscos de trabalho análogo ao escravo na cadeia de produção</t>
  </si>
  <si>
    <t>Mitigação de riscos de trabalho infantil irregular na cadeia de produção</t>
  </si>
  <si>
    <t>Mitigação de riscos à saúde no trabalho</t>
  </si>
  <si>
    <t>Mitigação de riscos à segurança no trabalho</t>
  </si>
  <si>
    <t xml:space="preserve">Mitigação de riscos ou criação de oportunidades para  comunidades tradicionais </t>
  </si>
  <si>
    <t>Saúde e segurança de comunidades de baixa renda</t>
  </si>
  <si>
    <t>Framework de emissão de títulos sustentáveis, p. 35: "Número de pacientes beneficiados na categoria'' ''Número de pacientes beneficiados em linhas de crédito para saúde geral (%)".</t>
  </si>
  <si>
    <t>Desembolso de R$ 6,3 milhões realizados em 2024, o que representa 0,18% do total desembolsado em 2024 (Relatório de Sustentabilidade, pg. 58).</t>
  </si>
  <si>
    <t>Saúde e segurança do consumidor</t>
  </si>
  <si>
    <t>Desenvolvimento local (inclui turismo sustentável)/ apoio a MPMEs</t>
  </si>
  <si>
    <t>Framework de emissão de títulos sustentáveis, "Geração de emprego – Micro e pequenas empresas", p. 35: "Número de micro e pequenas empresas financiadas".</t>
  </si>
  <si>
    <t>Desembolso de R$ 505,5 milhões realizados em 2024, o que representa 14,4% do total desembolsado em 2024 (Relatório de Sustentabilidade, pg. 56).</t>
  </si>
  <si>
    <t>Promoção da equidade de gênero</t>
  </si>
  <si>
    <t>Framework de emissão de títulos sustentáveis, "Empoderamento socioeconômico – Inclusão de gênero", p. 35: "Número de micro e pequenas empresas lideradas por mulheres financiadas na categoria/Número de micro e pequenas empresas financiadas pelo BDMG total (%)".</t>
  </si>
  <si>
    <t>Desembolso de R$ 69,9 milhões realizados em 2024, o que representa 2% do total desembolsado em 2024 (Relatório de Sustentabilidade, pg. 57).</t>
  </si>
  <si>
    <t>Promoção da equidade étnica</t>
  </si>
  <si>
    <t>Infraestrutura para integração de pessoas com deficiência</t>
  </si>
  <si>
    <t>Proteção do patrimônio cultural</t>
  </si>
  <si>
    <t xml:space="preserve">No âmbito dos financiamentos aos municípios mineiros, existem linhas e produtos financeiros destinados a preservação, conservação e iluminação do patrimônio cultural, como divulgado no Edital de municípios do BDMG no item "1.5. Apoio à Cultura, ao Esporte e ao Turismo" (p. 17) - https://www.bdmg.mg.gov.br/wp-content/uploads/2023/04/Regulamento-EDITAL-2023-01-Prorrogacao-de-Prazo.pdf    </t>
  </si>
  <si>
    <t>Habitação para população de baixa renda</t>
  </si>
  <si>
    <t>Framework de emissão de títulos sustentáveis, "Serviços essenciais - Habitação", p. 35: "Número de municípios com população abaixo de 100.000 habitantes atendidos na categoria / Número de municípios atendidos total (%)".</t>
  </si>
  <si>
    <t>Desembolso de R$ 9,8 milhões realizados em 2024, o que representa 0,28% do total desembolsado em 2024 (Relatório de Sustentabilidade, pg. 58).</t>
  </si>
  <si>
    <t>Água e esgoto para comunidades periféricas</t>
  </si>
  <si>
    <t>Framework de emissão de títulos sustentáveis, "Saneamento", p. 34: "Capacidade anual ampliada de tratamento de água ou esgoto (m3/ano)/                               População atendida pelo projeto de saneamento – esgoto, resíduos sólidos ou abastecimento de água (habitantes)".</t>
  </si>
  <si>
    <t>Coleta de lixo para comunidades periféricas</t>
  </si>
  <si>
    <t xml:space="preserve">Desembolso de R$ 81,1 milhões em 2024 para saneamento, o que inclui a gestão de resíduos sólidos urbanos (elaboração do plano de gestão e implantação / ampliação de sistemas), conforme o Relatório de Sustentabilidade, pág.58. Esse valor representa 16,70% do desembolso para as cidades mineiras e setor público e 2,29% do total desembolsado em 2024. </t>
  </si>
  <si>
    <t>Percentual no portfólio</t>
  </si>
  <si>
    <t>Categoria da atividade econômica financiada</t>
  </si>
  <si>
    <t>Percentual alto (mais de 40%) no portfólio</t>
  </si>
  <si>
    <t xml:space="preserve">Percentual médio (mais de 20 e até 40%) no portfólio </t>
  </si>
  <si>
    <t>Percentual baixo (0 a 20%) no portfólio</t>
  </si>
  <si>
    <t>Ausente no portfólio</t>
  </si>
  <si>
    <t>Setores econômicos de alto risco socioambiental</t>
  </si>
  <si>
    <t>Conforme apontado nas Demonstrações Financeiras (pg. 39), o setor "Industrial" representa 28,1% da composição da carteira de crédito do BDMG.</t>
  </si>
  <si>
    <t xml:space="preserve">Setores econômicos de risco socioambiental médio </t>
  </si>
  <si>
    <t>Conforme apontado nas Demonstrações Financeiras (pg. 39), o setor "Rural e agroindustrial" representa 12,1% da composição da carteira de crédito do BDMG.</t>
  </si>
  <si>
    <t>Setores econômicos de risco socioambiental baixo ou nenhum</t>
  </si>
  <si>
    <t>Conforme apontado nas Demonstrações Financeiras (pg. 39), o setor "Comércio" representa 13% e o setor "Outros serviços" 30,3%, totalizando 43,3% da composição da carteira de crédito do BDMG.</t>
  </si>
  <si>
    <t>CATEGORIA DA EMPRESA FINANCIADA E DE SUA CADEIA DE PRODUÇÃO</t>
  </si>
  <si>
    <t>Informação completa (georreferenciada ou microbacia hidrográfica) - 10 pontos</t>
  </si>
  <si>
    <t>Município/bioma - 5 pontos</t>
  </si>
  <si>
    <t>Ausente (informação apenas sobre a sede no caso de empresas com múltiplos estabelecimentos) - 0 pontos</t>
  </si>
  <si>
    <t>Alto risco socioambiental</t>
  </si>
  <si>
    <t xml:space="preserve">Há conhecimento de dados acerca da localização das atividades financiadas conforme solicitado na Ficha Cadastral para solicitação de crédito; ademais, consta na Carta Anual de Políticas Públicas e Governança (pg. 10), uma tabela acerca das macrorregiões e Municípios que receberam financiamento. </t>
  </si>
  <si>
    <t>Risco socioambiental médio</t>
  </si>
  <si>
    <t>Há conhecimento da localização exata das atividades financiadas do setor Rural, as quais representam 12,1% da composição da carteira de crédito da agência, conforme apontado nas Demonstrações Financeiras (pg. 39); não há informação sobre conhecimento (ou não) da localização completa de outras atividades financiadas.</t>
  </si>
  <si>
    <t>Risco socioambiental baixo ou nenhum risco</t>
  </si>
  <si>
    <t>PERCENTUAL NO PORTFÓLIO</t>
  </si>
  <si>
    <t>Categoria da empresa financiada e de sua cadeia de produção</t>
  </si>
  <si>
    <t>Percentual baixo (até 20%) no portfólio</t>
  </si>
  <si>
    <t>Risco socioambiental baixo ou nenhum</t>
  </si>
  <si>
    <t>Não avaliadas (dentre os setores sujeitos a licenciamento ambiental)</t>
  </si>
  <si>
    <t>Impacto socioambiental positivo</t>
  </si>
  <si>
    <t>Conforme apontado nas Demonstrações Financeiras (pg. 8), do total desembolsado pelo BDMG em 2024, 54,5% estavam alinhados a algum ODS da ONU.</t>
  </si>
  <si>
    <t xml:space="preserve">Riscos socioambientais da cadeia de produção irrelevantes </t>
  </si>
  <si>
    <t xml:space="preserve">Riscos socioambientais da cadeia de produção médios e grau de suficiência do monitoramento </t>
  </si>
  <si>
    <t xml:space="preserve">Riscos socioambientais da cadeia de produção altos e grau de suficiência do monitoramento </t>
  </si>
  <si>
    <t>SITUAÇÃO NA IF</t>
  </si>
  <si>
    <t>Deficiente – 0 ou 1 ponto</t>
  </si>
  <si>
    <t>Médio – 2 a 6 pontos</t>
  </si>
  <si>
    <t>Bom/ótimo – 7 a 10 pontos</t>
  </si>
  <si>
    <t>Tema tratado em Diretoria de área-fim</t>
  </si>
  <si>
    <t>Conforme a GRSAC, o tema é tratado no Conselho de Administração, no Comitê de Riscos e Capital, na Diretoria Executiva e na Diretoria de Crédito e Riscos, com atribuições e responsabilidades claras e bem definidas no relatório.</t>
  </si>
  <si>
    <t>Participação feminina na Diretoria</t>
  </si>
  <si>
    <t>Não há presença feminina na Diretoria (Carta Anual de Políticas Públicas e Governança Corporativa 2024, pg. 4)</t>
  </si>
  <si>
    <t>Participação negra na Diretoria</t>
  </si>
  <si>
    <t>Não há informação.</t>
  </si>
  <si>
    <t>Dimensão da área de Sustentabilidade (proporcionalidade em relação ao quadro de empregados da área de risco)</t>
  </si>
  <si>
    <t xml:space="preserve">Conforme pode-se verificar no organograma do BDMG (vide Carta Anual de Políticas Públicas e Governança Corporativa 2024 - pág.5), a Gerência de Sustentabilidade (5 pessoas) está ligada à Superintendência de Planejamento.Ademais, na Superintendência de Riscos e Controles Internos existe a Gerência de Riscos Social, Ambiental e Climático (4 pessoas) responsável pelo tema de riscos socioambientais com analistas dedicados. Proporcionalmente ao tamanhos da equipe da unidade de riscos, tem-se uma proporção mais que adequada. </t>
  </si>
  <si>
    <t>Dimensão da área de Sustentabilidade (proporcionalidade em relação ao quadro de empregados das áreas de negócios)</t>
  </si>
  <si>
    <t xml:space="preserve">As equipes comerciais do BDMG são formadas por gerentes setoriais. Tanto para as médias e grandes empresas, quanto para as MPEs, existem gerentes dedicados ao tema e especialistas em produtos de sustentabilidade. </t>
  </si>
  <si>
    <t>Treinamentos em sustentabilidade para áreas-fim (média por empregado)</t>
  </si>
  <si>
    <t>Integração de fatores de sustentabilidade na remuneração da Diretoria</t>
  </si>
  <si>
    <t>Não considera fatores de sustentabilidade na remuneração da Diretoria.</t>
  </si>
  <si>
    <t>Integração de fatores de sustentabilidade na remuneração de gerentes</t>
  </si>
  <si>
    <t>Não considera fatores de sustentabilidade na remuneração de gerentes.</t>
  </si>
  <si>
    <r>
      <t xml:space="preserve">Frequência de atualização de Políticas, Planos e Manuais de Procedimentos e abrangência do universo de </t>
    </r>
    <r>
      <rPr>
        <i/>
        <sz val="12"/>
        <color rgb="FF000000"/>
        <rFont val="Calibri"/>
        <family val="2"/>
      </rPr>
      <t>stakeholders</t>
    </r>
  </si>
  <si>
    <t xml:space="preserve">Na GRSAC (pg. 7), consta que a revisão da PRSAC ocorrerá anualmente. Ademais, são citados como partes  interessadas "os clientes e usuários dos produtos e serviços da  instituição, a comunidade interna à instituição, os fornecedores e os prestadores de serviços terceirizados relevantes da instituição, os investidores em títulos emitidos pela instituição; e as demais pessoas impactadas pelos produtos, serviços, atividades e processos da instituição, segundo critérios por ela definidos", além de "conselheiros, diretores estatutários, funcionários, estagiários e aprendizes". Não constam organizações da sociedade civil nem entes públicos ou instituições acadêmicas" (PRSAC, pg. 3).
</t>
  </si>
  <si>
    <t>Canal específico para recebimento de reclamações quanto a impactos socioambientais de empreendimentos financiados</t>
  </si>
  <si>
    <t>Não há canal específico</t>
  </si>
  <si>
    <t>NÚMERO DE CONTROVÉRSIAS NOS ÚLTIMOS 5 ANOS</t>
  </si>
  <si>
    <t>FONTE DA INFORMAÇÃO</t>
  </si>
  <si>
    <t>Abaixo da média de instituições financeiras de
mesmo porte - não perde pontos</t>
  </si>
  <si>
    <t>Média das instituições de
mesmo porte (até 5% acima ou abaixo) - 1 ponto a menos</t>
  </si>
  <si>
    <t>Acima da média das instituições de mesmo
porte - 2 a 5 pontos a menos</t>
  </si>
  <si>
    <t>Ministério Público do Trabalho (inquéritos civis, TACs e ACPs)</t>
  </si>
  <si>
    <t>Não foram identificadas controvérsias.</t>
  </si>
  <si>
    <t>Ministério Público Federal (inquéritos civis, TACs e ACPs)</t>
  </si>
  <si>
    <t>Há controvérsias dessa natureza.</t>
  </si>
  <si>
    <t>Ministério Público Estadual (inquéritos civis, TACs e ACPs)</t>
  </si>
  <si>
    <t>Banco Central do Brasil e CVM</t>
  </si>
  <si>
    <t>Imprensa tradicional</t>
  </si>
  <si>
    <t>ONGs socioambientais e canal para recebimento de denúncias da SIS no que diz respeito ao descumprimento de Políticas e compromissos voluntários</t>
  </si>
  <si>
    <t>Mínimo de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</si>
</sst>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
  </numFmts>
  <fonts count="14">
    <font>
      <sz val="12"/>
      <color theme="1"/>
      <name val="Calibri"/>
      <family val="2"/>
      <scheme val="minor"/>
    </font>
    <font>
      <sz val="11"/>
      <color theme="1"/>
      <name val="Calibri"/>
      <family val="2"/>
      <scheme val="minor"/>
    </font>
    <font>
      <sz val="16"/>
      <color rgb="FFFF0000"/>
      <name val="Calibri"/>
      <family val="2"/>
      <scheme val="minor"/>
    </font>
    <font>
      <sz val="14"/>
      <color theme="1"/>
      <name val="Calibri"/>
      <family val="2"/>
      <scheme val="minor"/>
    </font>
    <font>
      <sz val="12"/>
      <color rgb="FF000000"/>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12"/>
      <color rgb="FF000000"/>
      <name val="Calibri"/>
      <family val="2"/>
    </font>
    <font>
      <i/>
      <sz val="12"/>
      <color rgb="FF000000"/>
      <name val="Calibri"/>
      <family val="2"/>
    </font>
    <font>
      <sz val="9"/>
      <color indexed="81"/>
      <name val="Segoe UI"/>
      <family val="2"/>
    </font>
    <font>
      <b/>
      <sz val="16"/>
      <color theme="1"/>
      <name val="Calibri"/>
      <family val="2"/>
      <scheme val="minor"/>
    </font>
    <font>
      <sz val="12"/>
      <color theme="1"/>
      <name val="Calibri"/>
      <family val="2"/>
      <scheme val="minor"/>
    </font>
    <font>
      <sz val="12"/>
      <color rgb="FF242424"/>
      <name val="Calibri"/>
      <family val="2"/>
      <scheme val="minor"/>
    </font>
  </fonts>
  <fills count="23">
    <fill>
      <patternFill patternType="none"/>
    </fill>
    <fill>
      <patternFill patternType="gray125"/>
    </fill>
    <fill>
      <patternFill patternType="solid">
        <fgColor theme="5" tint="0.59999389629810485"/>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8CBAD"/>
        <bgColor rgb="FF000000"/>
      </patternFill>
    </fill>
    <fill>
      <patternFill patternType="solid">
        <fgColor rgb="FFFCE4D6"/>
        <bgColor rgb="FF000000"/>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2" tint="-9.9978637043366805E-2"/>
        <bgColor indexed="64"/>
      </patternFill>
    </fill>
    <fill>
      <patternFill patternType="solid">
        <fgColor theme="5" tint="0.59999389629810485"/>
        <bgColor rgb="FF000000"/>
      </patternFill>
    </fill>
    <fill>
      <patternFill patternType="solid">
        <fgColor theme="2"/>
        <bgColor indexed="64"/>
      </patternFill>
    </fill>
    <fill>
      <patternFill patternType="solid">
        <fgColor theme="9" tint="0.79998168889431442"/>
        <bgColor rgb="FF000000"/>
      </patternFill>
    </fill>
    <fill>
      <patternFill patternType="solid">
        <fgColor rgb="FFFFCCCC"/>
        <bgColor indexed="64"/>
      </patternFill>
    </fill>
    <fill>
      <patternFill patternType="solid">
        <fgColor theme="8"/>
        <bgColor indexed="64"/>
      </patternFill>
    </fill>
    <fill>
      <patternFill patternType="solid">
        <fgColor theme="8"/>
        <bgColor rgb="FF000000"/>
      </patternFill>
    </fill>
    <fill>
      <patternFill patternType="solid">
        <fgColor rgb="FFFCE4D6"/>
        <bgColor rgb="FFFCE4D6"/>
      </patternFill>
    </fill>
    <fill>
      <patternFill patternType="solid">
        <fgColor rgb="FFFFFFFF"/>
        <bgColor rgb="FF000000"/>
      </patternFill>
    </fill>
    <fill>
      <patternFill patternType="solid">
        <fgColor rgb="FFF2F2F2"/>
        <bgColor rgb="FF000000"/>
      </patternFill>
    </fill>
  </fills>
  <borders count="23">
    <border>
      <left/>
      <right/>
      <top/>
      <bottom/>
      <diagonal/>
    </border>
    <border>
      <left style="thick">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style="thin">
        <color indexed="64"/>
      </bottom>
      <diagonal/>
    </border>
    <border>
      <left style="dotted">
        <color indexed="64"/>
      </left>
      <right style="dotted">
        <color indexed="64"/>
      </right>
      <top/>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dotted">
        <color indexed="64"/>
      </left>
      <right style="dotted">
        <color indexed="64"/>
      </right>
      <top/>
      <bottom style="dotted">
        <color indexed="64"/>
      </bottom>
      <diagonal/>
    </border>
    <border>
      <left style="hair">
        <color rgb="FF000000"/>
      </left>
      <right style="hair">
        <color rgb="FF000000"/>
      </right>
      <top style="hair">
        <color rgb="FF000000"/>
      </top>
      <bottom style="hair">
        <color rgb="FF000000"/>
      </bottom>
      <diagonal/>
    </border>
  </borders>
  <cellStyleXfs count="4">
    <xf numFmtId="0" fontId="0" fillId="0" borderId="0"/>
    <xf numFmtId="16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cellStyleXfs>
  <cellXfs count="206">
    <xf numFmtId="0" fontId="0" fillId="0" borderId="0" xfId="0"/>
    <xf numFmtId="0" fontId="0" fillId="0" borderId="0" xfId="0" applyAlignment="1">
      <alignment horizontal="center"/>
    </xf>
    <xf numFmtId="0" fontId="0" fillId="2" borderId="0" xfId="0" applyFill="1" applyAlignment="1">
      <alignment horizontal="center"/>
    </xf>
    <xf numFmtId="0" fontId="2" fillId="0" borderId="0" xfId="0" applyFont="1" applyAlignment="1">
      <alignment horizontal="center" vertical="center"/>
    </xf>
    <xf numFmtId="9" fontId="0" fillId="0" borderId="0" xfId="0" applyNumberFormat="1" applyAlignment="1">
      <alignment horizontal="center"/>
    </xf>
    <xf numFmtId="0" fontId="2" fillId="0" borderId="1" xfId="0" applyFont="1" applyBorder="1" applyAlignment="1">
      <alignment horizontal="center" vertical="center"/>
    </xf>
    <xf numFmtId="0" fontId="3" fillId="0" borderId="0" xfId="0" applyFont="1" applyAlignment="1">
      <alignment horizontal="center"/>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Alignment="1">
      <alignment horizontal="center" vertical="center" wrapText="1"/>
    </xf>
    <xf numFmtId="0" fontId="6" fillId="0" borderId="0" xfId="0" applyFont="1" applyAlignment="1">
      <alignment horizontal="left"/>
    </xf>
    <xf numFmtId="0" fontId="0" fillId="4" borderId="4" xfId="0" applyFill="1" applyBorder="1" applyAlignment="1">
      <alignment horizontal="center"/>
    </xf>
    <xf numFmtId="0" fontId="0" fillId="4" borderId="4" xfId="0" applyFill="1" applyBorder="1" applyAlignment="1">
      <alignment horizontal="center" wrapText="1"/>
    </xf>
    <xf numFmtId="0" fontId="0" fillId="0" borderId="0" xfId="0" applyAlignment="1">
      <alignment horizontal="fill" vertical="center"/>
    </xf>
    <xf numFmtId="0" fontId="4" fillId="0" borderId="0" xfId="0" applyFont="1"/>
    <xf numFmtId="0" fontId="4" fillId="0" borderId="0" xfId="0" applyFont="1" applyAlignment="1">
      <alignment horizontal="center" vertical="center"/>
    </xf>
    <xf numFmtId="0" fontId="0" fillId="2" borderId="4" xfId="0" applyFill="1" applyBorder="1" applyAlignment="1">
      <alignment horizontal="center" vertical="center"/>
    </xf>
    <xf numFmtId="0" fontId="0" fillId="4" borderId="2" xfId="0" applyFill="1" applyBorder="1" applyAlignment="1">
      <alignment horizontal="center"/>
    </xf>
    <xf numFmtId="0" fontId="0" fillId="2" borderId="0" xfId="0" applyFill="1" applyAlignment="1">
      <alignment horizontal="center" vertical="center" wrapText="1"/>
    </xf>
    <xf numFmtId="0" fontId="0" fillId="4" borderId="2" xfId="0"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xf>
    <xf numFmtId="0" fontId="0" fillId="4" borderId="3" xfId="0" applyFill="1" applyBorder="1" applyAlignment="1">
      <alignment horizontal="center" vertical="center" wrapText="1"/>
    </xf>
    <xf numFmtId="0" fontId="6" fillId="0" borderId="0" xfId="0" applyFont="1" applyAlignment="1">
      <alignment horizontal="center" vertical="center"/>
    </xf>
    <xf numFmtId="0" fontId="8" fillId="4" borderId="2" xfId="0" applyFont="1" applyFill="1" applyBorder="1" applyAlignment="1">
      <alignment horizontal="center" vertical="center" wrapText="1"/>
    </xf>
    <xf numFmtId="0" fontId="0" fillId="4" borderId="3" xfId="0" applyFill="1" applyBorder="1" applyAlignment="1">
      <alignment horizontal="fill" vertical="center"/>
    </xf>
    <xf numFmtId="0" fontId="0" fillId="2" borderId="4" xfId="0" applyFill="1" applyBorder="1" applyAlignment="1">
      <alignment horizontal="center" vertical="center" wrapText="1"/>
    </xf>
    <xf numFmtId="0" fontId="6" fillId="0" borderId="0" xfId="0" applyFont="1" applyAlignment="1">
      <alignment horizontal="left" vertical="center"/>
    </xf>
    <xf numFmtId="0" fontId="0" fillId="2" borderId="4" xfId="0" applyFill="1" applyBorder="1" applyAlignment="1">
      <alignment vertical="center" wrapText="1"/>
    </xf>
    <xf numFmtId="0" fontId="0" fillId="4" borderId="4" xfId="0" applyFill="1" applyBorder="1" applyAlignment="1">
      <alignment horizontal="center" vertical="center"/>
    </xf>
    <xf numFmtId="0" fontId="0" fillId="2" borderId="2" xfId="0" applyFill="1" applyBorder="1" applyAlignment="1">
      <alignment horizontal="center" vertical="center" wrapText="1"/>
    </xf>
    <xf numFmtId="0" fontId="0" fillId="7" borderId="2" xfId="0" applyFill="1" applyBorder="1" applyAlignment="1">
      <alignment horizontal="center" vertical="center"/>
    </xf>
    <xf numFmtId="0" fontId="0" fillId="0" borderId="8" xfId="0" applyBorder="1" applyAlignment="1">
      <alignment horizontal="center"/>
    </xf>
    <xf numFmtId="0" fontId="0" fillId="7" borderId="4" xfId="0" applyFill="1" applyBorder="1" applyAlignment="1">
      <alignment horizontal="center" vertical="center"/>
    </xf>
    <xf numFmtId="0" fontId="0" fillId="7" borderId="4" xfId="0" applyFill="1" applyBorder="1" applyAlignment="1">
      <alignment horizontal="center"/>
    </xf>
    <xf numFmtId="0" fontId="0" fillId="0" borderId="0" xfId="0" applyAlignment="1">
      <alignment horizontal="right" vertical="center"/>
    </xf>
    <xf numFmtId="0" fontId="0" fillId="11" borderId="2" xfId="0" applyFill="1" applyBorder="1" applyAlignment="1">
      <alignment horizontal="center"/>
    </xf>
    <xf numFmtId="0" fontId="8" fillId="14" borderId="2"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0" xfId="0" applyFill="1" applyAlignment="1">
      <alignment horizontal="center" vertical="center" wrapText="1"/>
    </xf>
    <xf numFmtId="0" fontId="0" fillId="11" borderId="2" xfId="0" applyFill="1" applyBorder="1" applyAlignment="1">
      <alignment horizontal="center" vertical="center"/>
    </xf>
    <xf numFmtId="0" fontId="4" fillId="9" borderId="2" xfId="0" applyFont="1" applyFill="1" applyBorder="1" applyAlignment="1">
      <alignment horizontal="center" vertical="center"/>
    </xf>
    <xf numFmtId="0" fontId="0" fillId="11" borderId="4" xfId="0" applyFill="1" applyBorder="1" applyAlignment="1">
      <alignment horizontal="center"/>
    </xf>
    <xf numFmtId="0" fontId="0" fillId="11" borderId="4" xfId="0" applyFill="1" applyBorder="1" applyAlignment="1">
      <alignment horizontal="center" vertical="center"/>
    </xf>
    <xf numFmtId="9" fontId="0" fillId="11" borderId="2" xfId="0" applyNumberFormat="1" applyFill="1" applyBorder="1" applyAlignment="1">
      <alignment horizontal="center" vertical="center"/>
    </xf>
    <xf numFmtId="0" fontId="0" fillId="17" borderId="2" xfId="0" applyFill="1" applyBorder="1" applyAlignment="1">
      <alignment horizontal="center" vertical="center"/>
    </xf>
    <xf numFmtId="0" fontId="0" fillId="3" borderId="9" xfId="0" applyFill="1" applyBorder="1" applyAlignment="1">
      <alignment horizontal="center" vertical="center"/>
    </xf>
    <xf numFmtId="0" fontId="7" fillId="0" borderId="0" xfId="0" applyFont="1" applyAlignment="1">
      <alignment horizontal="center"/>
    </xf>
    <xf numFmtId="0" fontId="11" fillId="0" borderId="0" xfId="0" applyFont="1" applyAlignment="1">
      <alignment vertical="center"/>
    </xf>
    <xf numFmtId="0" fontId="0" fillId="0" borderId="0" xfId="0" applyAlignment="1">
      <alignment horizontal="left"/>
    </xf>
    <xf numFmtId="0" fontId="0" fillId="11" borderId="8" xfId="0" applyFill="1" applyBorder="1" applyAlignment="1">
      <alignment horizontal="center"/>
    </xf>
    <xf numFmtId="0" fontId="0" fillId="0" borderId="13" xfId="0" applyBorder="1" applyAlignment="1">
      <alignment horizontal="center"/>
    </xf>
    <xf numFmtId="0" fontId="0" fillId="11" borderId="13" xfId="0" applyFill="1" applyBorder="1" applyAlignment="1">
      <alignment horizontal="center"/>
    </xf>
    <xf numFmtId="14" fontId="0" fillId="0" borderId="0" xfId="0" applyNumberFormat="1" applyAlignment="1">
      <alignment horizontal="center"/>
    </xf>
    <xf numFmtId="0" fontId="0" fillId="4" borderId="2" xfId="0" applyFill="1" applyBorder="1" applyAlignment="1">
      <alignment horizontal="center" wrapText="1"/>
    </xf>
    <xf numFmtId="0" fontId="0" fillId="0" borderId="0" xfId="0" applyAlignment="1">
      <alignment horizontal="center" wrapText="1"/>
    </xf>
    <xf numFmtId="0" fontId="4" fillId="10" borderId="2" xfId="0" applyFont="1" applyFill="1" applyBorder="1" applyAlignment="1">
      <alignment horizontal="center" vertical="center" wrapText="1"/>
    </xf>
    <xf numFmtId="0" fontId="4" fillId="10" borderId="2" xfId="0" applyFont="1" applyFill="1" applyBorder="1" applyAlignment="1">
      <alignment horizontal="center" vertical="center"/>
    </xf>
    <xf numFmtId="0" fontId="0" fillId="2" borderId="2" xfId="0" applyFill="1" applyBorder="1" applyAlignment="1">
      <alignment horizontal="center"/>
    </xf>
    <xf numFmtId="9" fontId="0" fillId="7" borderId="2" xfId="0" applyNumberFormat="1" applyFill="1" applyBorder="1" applyAlignment="1">
      <alignment horizontal="center"/>
    </xf>
    <xf numFmtId="0" fontId="0" fillId="11" borderId="2" xfId="0" applyFill="1" applyBorder="1" applyAlignment="1">
      <alignment horizontal="center" wrapText="1"/>
    </xf>
    <xf numFmtId="165" fontId="0" fillId="7" borderId="2" xfId="0" applyNumberFormat="1" applyFill="1" applyBorder="1" applyAlignment="1">
      <alignment horizontal="center" vertical="center"/>
    </xf>
    <xf numFmtId="165" fontId="0" fillId="7" borderId="2" xfId="0" applyNumberFormat="1" applyFill="1" applyBorder="1" applyAlignment="1">
      <alignment horizontal="fill" vertical="center"/>
    </xf>
    <xf numFmtId="9" fontId="0" fillId="7" borderId="2" xfId="0" applyNumberFormat="1" applyFill="1" applyBorder="1" applyAlignment="1">
      <alignment horizontal="center" vertical="center"/>
    </xf>
    <xf numFmtId="0" fontId="8" fillId="12" borderId="2" xfId="0" applyFont="1" applyFill="1" applyBorder="1" applyAlignment="1">
      <alignment horizontal="center" vertical="center"/>
    </xf>
    <xf numFmtId="9" fontId="0" fillId="7" borderId="4" xfId="0" applyNumberFormat="1" applyFill="1" applyBorder="1" applyAlignment="1">
      <alignment horizontal="center"/>
    </xf>
    <xf numFmtId="9" fontId="0" fillId="7" borderId="0" xfId="0" applyNumberFormat="1" applyFill="1" applyAlignment="1">
      <alignment horizontal="center" vertical="center"/>
    </xf>
    <xf numFmtId="9" fontId="4" fillId="16" borderId="2" xfId="2" applyFont="1" applyFill="1" applyBorder="1" applyAlignment="1">
      <alignment horizontal="center" vertical="center" wrapText="1"/>
    </xf>
    <xf numFmtId="9" fontId="0" fillId="7" borderId="2" xfId="2" applyFont="1" applyFill="1" applyBorder="1" applyAlignment="1">
      <alignment horizontal="center" vertical="center"/>
    </xf>
    <xf numFmtId="10" fontId="0" fillId="7" borderId="19" xfId="0" applyNumberFormat="1" applyFill="1" applyBorder="1" applyAlignment="1">
      <alignment horizontal="center" vertical="center"/>
    </xf>
    <xf numFmtId="9" fontId="0" fillId="7" borderId="4" xfId="0" applyNumberFormat="1" applyFill="1" applyBorder="1" applyAlignment="1">
      <alignment horizontal="center" vertical="center"/>
    </xf>
    <xf numFmtId="9" fontId="0" fillId="7" borderId="2" xfId="0" applyNumberFormat="1" applyFill="1" applyBorder="1" applyAlignment="1">
      <alignment horizontal="center" vertical="center" wrapText="1"/>
    </xf>
    <xf numFmtId="0" fontId="0" fillId="7" borderId="2" xfId="0" applyFill="1" applyBorder="1" applyAlignment="1">
      <alignment horizontal="center" vertical="center" wrapText="1"/>
    </xf>
    <xf numFmtId="9" fontId="0" fillId="7" borderId="11" xfId="0" applyNumberFormat="1" applyFill="1" applyBorder="1" applyAlignment="1">
      <alignment horizontal="center" vertical="center"/>
    </xf>
    <xf numFmtId="10" fontId="0" fillId="7" borderId="2" xfId="0" applyNumberFormat="1" applyFill="1" applyBorder="1" applyAlignment="1">
      <alignment horizontal="center" vertical="center"/>
    </xf>
    <xf numFmtId="0" fontId="0" fillId="18" borderId="0" xfId="0" applyFill="1" applyAlignment="1">
      <alignment horizontal="center" vertical="center"/>
    </xf>
    <xf numFmtId="0" fontId="0" fillId="18" borderId="4" xfId="0" applyFill="1" applyBorder="1" applyAlignment="1">
      <alignment horizontal="center" vertical="center"/>
    </xf>
    <xf numFmtId="0" fontId="0" fillId="18" borderId="2" xfId="0" applyFill="1" applyBorder="1" applyAlignment="1">
      <alignment horizontal="center" vertical="center"/>
    </xf>
    <xf numFmtId="0" fontId="0" fillId="18" borderId="19" xfId="0" applyFill="1" applyBorder="1" applyAlignment="1">
      <alignment horizontal="center" vertical="center"/>
    </xf>
    <xf numFmtId="0" fontId="0" fillId="18" borderId="0" xfId="0" applyFill="1" applyAlignment="1">
      <alignment horizontal="center"/>
    </xf>
    <xf numFmtId="0" fontId="0" fillId="13" borderId="8" xfId="0" applyFill="1" applyBorder="1" applyAlignment="1">
      <alignment horizontal="center" vertical="center" wrapText="1"/>
    </xf>
    <xf numFmtId="0" fontId="0" fillId="5" borderId="2" xfId="0" applyFill="1" applyBorder="1" applyAlignment="1" applyProtection="1">
      <alignment horizontal="center" vertical="center" wrapText="1"/>
      <protection locked="0"/>
    </xf>
    <xf numFmtId="9" fontId="0" fillId="7" borderId="4" xfId="2" applyFont="1" applyFill="1" applyBorder="1" applyAlignment="1">
      <alignment horizontal="center" vertical="center"/>
    </xf>
    <xf numFmtId="0" fontId="0" fillId="4" borderId="18" xfId="0" applyFill="1" applyBorder="1" applyAlignment="1">
      <alignment vertical="center" wrapText="1"/>
    </xf>
    <xf numFmtId="9" fontId="0" fillId="7" borderId="21" xfId="0" applyNumberFormat="1" applyFill="1" applyBorder="1" applyAlignment="1">
      <alignment horizontal="center" vertical="center"/>
    </xf>
    <xf numFmtId="0" fontId="0" fillId="18" borderId="21" xfId="0" applyFill="1" applyBorder="1" applyAlignment="1">
      <alignment horizontal="center" vertical="center"/>
    </xf>
    <xf numFmtId="0" fontId="0" fillId="11" borderId="2" xfId="2" applyNumberFormat="1" applyFont="1" applyFill="1" applyBorder="1" applyAlignment="1">
      <alignment horizontal="center" vertical="center"/>
    </xf>
    <xf numFmtId="0" fontId="0" fillId="11" borderId="2" xfId="2" applyNumberFormat="1" applyFont="1" applyFill="1" applyBorder="1" applyAlignment="1">
      <alignment horizontal="center" vertical="center" wrapText="1"/>
    </xf>
    <xf numFmtId="0" fontId="0" fillId="8" borderId="2" xfId="0"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15" borderId="4" xfId="0"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center"/>
      <protection locked="0"/>
    </xf>
    <xf numFmtId="9" fontId="0" fillId="0" borderId="0" xfId="0" applyNumberFormat="1" applyAlignment="1" applyProtection="1">
      <alignment horizontal="center" vertical="center"/>
      <protection locked="0"/>
    </xf>
    <xf numFmtId="0" fontId="0" fillId="0" borderId="0" xfId="0" applyAlignment="1" applyProtection="1">
      <alignment vertical="top" wrapText="1"/>
      <protection locked="0"/>
    </xf>
    <xf numFmtId="9" fontId="0" fillId="0" borderId="0" xfId="0" applyNumberFormat="1" applyAlignment="1" applyProtection="1">
      <alignment horizontal="center" vertical="center" wrapText="1"/>
      <protection locked="0"/>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0" fillId="0" borderId="18" xfId="0" applyBorder="1" applyAlignment="1" applyProtection="1">
      <alignment wrapText="1"/>
      <protection locked="0"/>
    </xf>
    <xf numFmtId="0" fontId="6" fillId="0" borderId="0" xfId="0" applyFont="1" applyAlignment="1" applyProtection="1">
      <alignment horizontal="left" wrapText="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9" fontId="1" fillId="0" borderId="0" xfId="0" applyNumberFormat="1" applyFont="1" applyAlignment="1" applyProtection="1">
      <alignment horizontal="center" vertical="center" wrapText="1"/>
      <protection locked="0"/>
    </xf>
    <xf numFmtId="0" fontId="0" fillId="18" borderId="4" xfId="0" applyFill="1" applyBorder="1" applyAlignment="1">
      <alignment horizontal="center" vertical="center" wrapText="1"/>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0" fillId="6" borderId="4" xfId="0" applyFill="1" applyBorder="1" applyAlignment="1">
      <alignment horizontal="center" vertical="center"/>
    </xf>
    <xf numFmtId="1" fontId="0" fillId="11" borderId="2" xfId="1" applyNumberFormat="1" applyFont="1" applyFill="1" applyBorder="1" applyAlignment="1">
      <alignment horizontal="center" vertical="center"/>
    </xf>
    <xf numFmtId="1" fontId="0" fillId="18" borderId="20" xfId="0" applyNumberFormat="1" applyFill="1" applyBorder="1" applyAlignment="1">
      <alignment horizontal="center" vertical="center"/>
    </xf>
    <xf numFmtId="165" fontId="0" fillId="7" borderId="2" xfId="0" applyNumberFormat="1" applyFill="1" applyBorder="1" applyAlignment="1">
      <alignment horizontal="center" vertical="center" wrapText="1"/>
    </xf>
    <xf numFmtId="0" fontId="0" fillId="0" borderId="0" xfId="0" applyAlignment="1">
      <alignment vertical="center"/>
    </xf>
    <xf numFmtId="0" fontId="0" fillId="0" borderId="0" xfId="0" applyAlignment="1" applyProtection="1">
      <alignment horizontal="left" vertical="center"/>
      <protection locked="0"/>
    </xf>
    <xf numFmtId="0" fontId="0" fillId="8" borderId="0" xfId="0" applyFill="1"/>
    <xf numFmtId="0" fontId="7" fillId="0" borderId="0" xfId="0" applyFont="1" applyAlignment="1">
      <alignment vertical="center"/>
    </xf>
    <xf numFmtId="0" fontId="0" fillId="0" borderId="2" xfId="0" applyBorder="1" applyAlignment="1">
      <alignment horizontal="center"/>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vertical="top" wrapText="1"/>
    </xf>
    <xf numFmtId="0" fontId="0" fillId="2" borderId="2" xfId="0" applyFill="1" applyBorder="1" applyAlignment="1">
      <alignment horizontal="left" vertical="center"/>
    </xf>
    <xf numFmtId="0" fontId="4" fillId="10" borderId="2" xfId="0" applyFont="1" applyFill="1" applyBorder="1" applyAlignment="1">
      <alignment horizontal="left"/>
    </xf>
    <xf numFmtId="0" fontId="4" fillId="10" borderId="2" xfId="0" applyFont="1" applyFill="1" applyBorder="1" applyAlignment="1">
      <alignment horizontal="left" wrapText="1"/>
    </xf>
    <xf numFmtId="0" fontId="0" fillId="0" borderId="0" xfId="0" applyAlignment="1" applyProtection="1">
      <alignment horizontal="left"/>
      <protection locked="0"/>
    </xf>
    <xf numFmtId="0" fontId="1" fillId="0" borderId="0" xfId="0" applyFont="1" applyAlignment="1" applyProtection="1">
      <alignment horizontal="left" vertical="center"/>
      <protection locked="0"/>
    </xf>
    <xf numFmtId="0" fontId="4" fillId="10" borderId="0" xfId="0" applyFont="1" applyFill="1" applyAlignment="1">
      <alignment horizontal="left"/>
    </xf>
    <xf numFmtId="0" fontId="0" fillId="4" borderId="2" xfId="0" applyFill="1" applyBorder="1" applyAlignment="1">
      <alignment vertical="center" wrapText="1"/>
    </xf>
    <xf numFmtId="0" fontId="8" fillId="20" borderId="22" xfId="0" applyFont="1" applyFill="1" applyBorder="1" applyAlignment="1">
      <alignment vertical="center" wrapText="1"/>
    </xf>
    <xf numFmtId="9" fontId="0" fillId="0" borderId="0" xfId="0" applyNumberFormat="1" applyAlignment="1">
      <alignment vertical="center"/>
    </xf>
    <xf numFmtId="9" fontId="7" fillId="0" borderId="0" xfId="0" applyNumberFormat="1" applyFont="1" applyAlignment="1">
      <alignment vertical="center"/>
    </xf>
    <xf numFmtId="0" fontId="0" fillId="2" borderId="2" xfId="0" applyFill="1" applyBorder="1" applyAlignment="1">
      <alignment vertical="center" wrapText="1"/>
    </xf>
    <xf numFmtId="0" fontId="8" fillId="22" borderId="19" xfId="0" applyFont="1" applyFill="1" applyBorder="1" applyAlignment="1">
      <alignment wrapText="1"/>
    </xf>
    <xf numFmtId="0" fontId="8" fillId="22" borderId="2" xfId="0" applyFont="1" applyFill="1" applyBorder="1" applyAlignment="1">
      <alignment horizontal="center" wrapText="1"/>
    </xf>
    <xf numFmtId="0" fontId="8" fillId="0" borderId="21" xfId="0" applyFont="1" applyBorder="1" applyAlignment="1">
      <alignment wrapText="1"/>
    </xf>
    <xf numFmtId="0" fontId="8" fillId="0" borderId="4" xfId="0" applyFont="1" applyBorder="1" applyAlignment="1">
      <alignment horizontal="center"/>
    </xf>
    <xf numFmtId="0" fontId="8" fillId="0" borderId="4" xfId="0" applyFont="1" applyBorder="1" applyAlignment="1">
      <alignment horizontal="center" wrapText="1"/>
    </xf>
    <xf numFmtId="0" fontId="8" fillId="22" borderId="21" xfId="0" applyFont="1" applyFill="1" applyBorder="1" applyAlignment="1">
      <alignment wrapText="1"/>
    </xf>
    <xf numFmtId="0" fontId="8" fillId="22" borderId="4" xfId="0" applyFont="1" applyFill="1" applyBorder="1" applyAlignment="1">
      <alignment horizontal="center" wrapText="1"/>
    </xf>
    <xf numFmtId="0" fontId="8" fillId="8" borderId="21" xfId="0" applyFont="1" applyFill="1" applyBorder="1" applyAlignment="1">
      <alignment wrapText="1"/>
    </xf>
    <xf numFmtId="0" fontId="12" fillId="0" borderId="0" xfId="0" applyFont="1" applyAlignment="1" applyProtection="1">
      <alignment horizontal="left" vertical="center"/>
      <protection locked="0"/>
    </xf>
    <xf numFmtId="0" fontId="8" fillId="21" borderId="2" xfId="0" applyFont="1" applyFill="1" applyBorder="1" applyAlignment="1">
      <alignment wrapText="1"/>
    </xf>
    <xf numFmtId="0" fontId="8" fillId="21" borderId="19" xfId="0" applyFont="1" applyFill="1" applyBorder="1" applyAlignment="1">
      <alignment wrapText="1"/>
    </xf>
    <xf numFmtId="0" fontId="8" fillId="21" borderId="2" xfId="0" applyFont="1" applyFill="1" applyBorder="1" applyAlignment="1">
      <alignment horizontal="center" wrapText="1"/>
    </xf>
    <xf numFmtId="0" fontId="0" fillId="8" borderId="2" xfId="0" applyFill="1" applyBorder="1" applyAlignment="1" applyProtection="1">
      <alignment horizontal="left" vertical="center" wrapText="1"/>
      <protection locked="0"/>
    </xf>
    <xf numFmtId="0" fontId="8" fillId="8" borderId="2" xfId="0" applyFont="1" applyFill="1" applyBorder="1" applyAlignment="1">
      <alignment horizontal="left" wrapText="1"/>
    </xf>
    <xf numFmtId="0" fontId="0" fillId="5" borderId="2" xfId="0" applyFill="1" applyBorder="1" applyAlignment="1" applyProtection="1">
      <alignment horizontal="left" vertical="center" wrapText="1"/>
      <protection locked="0"/>
    </xf>
    <xf numFmtId="9" fontId="0" fillId="7" borderId="19" xfId="0" applyNumberFormat="1" applyFill="1" applyBorder="1" applyAlignment="1">
      <alignment horizontal="center" vertical="center"/>
    </xf>
    <xf numFmtId="0" fontId="0" fillId="11" borderId="19" xfId="0" applyFill="1" applyBorder="1" applyAlignment="1">
      <alignment horizontal="center" vertical="center"/>
    </xf>
    <xf numFmtId="0" fontId="8" fillId="0" borderId="2" xfId="0" applyFont="1" applyBorder="1" applyAlignment="1">
      <alignment horizontal="center" vertical="center"/>
    </xf>
    <xf numFmtId="0" fontId="8" fillId="0" borderId="19" xfId="0" applyFont="1" applyBorder="1" applyAlignment="1">
      <alignment horizontal="center" wrapText="1"/>
    </xf>
    <xf numFmtId="0" fontId="0" fillId="0" borderId="2" xfId="0" applyBorder="1" applyAlignment="1" applyProtection="1">
      <alignment vertical="center" wrapText="1"/>
      <protection locked="0"/>
    </xf>
    <xf numFmtId="0" fontId="8" fillId="0" borderId="19" xfId="0" applyFont="1" applyBorder="1" applyAlignment="1">
      <alignment horizontal="center"/>
    </xf>
    <xf numFmtId="0" fontId="8" fillId="0" borderId="2" xfId="0" applyFont="1" applyBorder="1" applyAlignment="1">
      <alignment horizontal="center"/>
    </xf>
    <xf numFmtId="0" fontId="8" fillId="0" borderId="19" xfId="0" applyFont="1" applyBorder="1" applyAlignment="1">
      <alignment horizontal="center" vertical="center"/>
    </xf>
    <xf numFmtId="0" fontId="8" fillId="5" borderId="2" xfId="0" applyFont="1" applyFill="1" applyBorder="1" applyAlignment="1">
      <alignment horizontal="center" vertical="center"/>
    </xf>
    <xf numFmtId="0" fontId="8" fillId="5" borderId="19" xfId="0" applyFont="1" applyFill="1" applyBorder="1" applyAlignment="1">
      <alignment horizontal="center" wrapText="1"/>
    </xf>
    <xf numFmtId="0" fontId="0" fillId="5" borderId="2" xfId="0" applyFill="1" applyBorder="1" applyAlignment="1" applyProtection="1">
      <alignment vertical="center" wrapText="1"/>
      <protection locked="0"/>
    </xf>
    <xf numFmtId="0" fontId="8" fillId="5" borderId="2" xfId="0" applyFont="1" applyFill="1" applyBorder="1" applyAlignment="1">
      <alignment horizontal="center"/>
    </xf>
    <xf numFmtId="0" fontId="8" fillId="5" borderId="19" xfId="0" applyFont="1" applyFill="1" applyBorder="1" applyAlignment="1">
      <alignment horizontal="center" vertical="center"/>
    </xf>
    <xf numFmtId="0" fontId="0" fillId="5" borderId="0" xfId="0" applyFill="1" applyAlignment="1">
      <alignment horizontal="center" vertical="center"/>
    </xf>
    <xf numFmtId="0" fontId="8" fillId="5" borderId="19" xfId="0" applyFont="1" applyFill="1" applyBorder="1" applyAlignment="1">
      <alignment horizontal="center"/>
    </xf>
    <xf numFmtId="0" fontId="0" fillId="0" borderId="0" xfId="0" applyAlignment="1" applyProtection="1">
      <alignment horizontal="center" vertical="center" wrapText="1"/>
      <protection locked="0"/>
    </xf>
    <xf numFmtId="0" fontId="0" fillId="2" borderId="4" xfId="0" applyFill="1" applyBorder="1" applyAlignment="1">
      <alignment horizontal="center"/>
    </xf>
    <xf numFmtId="0" fontId="0" fillId="0" borderId="0" xfId="0" applyAlignment="1" applyProtection="1">
      <alignment horizontal="left" vertical="center" wrapText="1"/>
      <protection locked="0"/>
    </xf>
    <xf numFmtId="0" fontId="0" fillId="2" borderId="2"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left" vertical="center"/>
    </xf>
    <xf numFmtId="0" fontId="8" fillId="8" borderId="19" xfId="0" applyFont="1" applyFill="1" applyBorder="1" applyAlignment="1">
      <alignment horizontal="center" vertical="center" wrapText="1"/>
    </xf>
    <xf numFmtId="0" fontId="4" fillId="22" borderId="2" xfId="0" applyFont="1" applyFill="1" applyBorder="1" applyAlignment="1">
      <alignment horizontal="center" vertical="center" wrapText="1"/>
    </xf>
    <xf numFmtId="0" fontId="5" fillId="8" borderId="2" xfId="0" applyFont="1" applyFill="1" applyBorder="1" applyAlignment="1" applyProtection="1">
      <alignment horizontal="center" vertical="center" wrapText="1"/>
      <protection locked="0"/>
    </xf>
    <xf numFmtId="0" fontId="0" fillId="0" borderId="0" xfId="0" applyAlignment="1">
      <alignment wrapText="1"/>
    </xf>
    <xf numFmtId="0" fontId="0" fillId="13" borderId="8" xfId="0" applyFill="1" applyBorder="1" applyAlignment="1">
      <alignment horizontal="center"/>
    </xf>
    <xf numFmtId="0" fontId="7" fillId="13" borderId="14" xfId="0" applyFont="1" applyFill="1" applyBorder="1" applyAlignment="1">
      <alignment horizontal="center" vertical="center"/>
    </xf>
    <xf numFmtId="0" fontId="7" fillId="13" borderId="15" xfId="0" applyFont="1" applyFill="1" applyBorder="1" applyAlignment="1">
      <alignment horizontal="center" vertical="center"/>
    </xf>
    <xf numFmtId="0" fontId="7" fillId="13" borderId="16" xfId="0" applyFont="1" applyFill="1" applyBorder="1" applyAlignment="1">
      <alignment horizontal="center" vertical="center"/>
    </xf>
    <xf numFmtId="0" fontId="7" fillId="13" borderId="17" xfId="0" applyFont="1" applyFill="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0" fillId="0" borderId="0" xfId="0" applyAlignment="1" applyProtection="1">
      <alignment horizontal="center" vertical="center" wrapText="1"/>
      <protection locked="0"/>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8" fillId="0" borderId="18" xfId="0" applyFont="1" applyBorder="1" applyAlignment="1">
      <alignment horizontal="center" wrapText="1"/>
    </xf>
    <xf numFmtId="0" fontId="13" fillId="0" borderId="0" xfId="0" applyFont="1" applyAlignment="1" applyProtection="1">
      <alignment horizontal="center" vertical="center" wrapText="1"/>
      <protection locked="0"/>
    </xf>
    <xf numFmtId="0" fontId="0" fillId="2" borderId="4" xfId="0" applyFill="1" applyBorder="1" applyAlignment="1">
      <alignment horizontal="center"/>
    </xf>
    <xf numFmtId="0" fontId="0" fillId="0" borderId="18" xfId="0"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2" borderId="2" xfId="0" applyFill="1" applyBorder="1" applyAlignment="1">
      <alignment horizontal="center" vertical="center"/>
    </xf>
    <xf numFmtId="0" fontId="0" fillId="2" borderId="0" xfId="0" applyFill="1" applyAlignment="1">
      <alignment horizontal="center" vertical="center"/>
    </xf>
    <xf numFmtId="0" fontId="0" fillId="0" borderId="18" xfId="0" applyBorder="1" applyAlignment="1">
      <alignment horizontal="left" vertical="center"/>
    </xf>
    <xf numFmtId="0" fontId="0" fillId="0" borderId="0" xfId="0" applyAlignment="1">
      <alignment horizontal="left" vertical="center"/>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0" xfId="0" applyFill="1" applyAlignment="1">
      <alignment horizontal="center" vertical="center"/>
    </xf>
    <xf numFmtId="2" fontId="8" fillId="19" borderId="2" xfId="0" applyNumberFormat="1" applyFont="1" applyFill="1" applyBorder="1" applyAlignment="1">
      <alignment horizontal="center" vertical="center"/>
    </xf>
    <xf numFmtId="0" fontId="4" fillId="9" borderId="2" xfId="0" applyFont="1" applyFill="1" applyBorder="1" applyAlignment="1">
      <alignment horizontal="left" vertical="center"/>
    </xf>
    <xf numFmtId="0" fontId="5" fillId="8" borderId="2" xfId="0" applyFont="1" applyFill="1" applyBorder="1" applyAlignment="1" applyProtection="1">
      <alignment horizontal="left" vertical="center" wrapText="1"/>
      <protection locked="0"/>
    </xf>
    <xf numFmtId="0" fontId="4" fillId="0" borderId="0" xfId="0" applyFont="1" applyAlignment="1">
      <alignment wrapText="1"/>
    </xf>
    <xf numFmtId="0" fontId="4" fillId="0" borderId="0" xfId="0" applyFont="1" applyAlignment="1">
      <alignment horizontal="left"/>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wrapText="1"/>
      <protection locked="0"/>
    </xf>
    <xf numFmtId="0" fontId="4" fillId="5" borderId="2"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center" vertical="center" wrapText="1"/>
      <protection locked="0"/>
    </xf>
  </cellXfs>
  <cellStyles count="4">
    <cellStyle name="Komma 2" xfId="3" xr:uid="{19D53BAF-5F57-441D-8A82-4FF11912334A}"/>
    <cellStyle name="Normal" xfId="0" builtinId="0"/>
    <cellStyle name="Porcentagem" xfId="2" builtinId="5"/>
    <cellStyle name="Vírgula" xfId="1" builtinId="3"/>
  </cellStyles>
  <dxfs count="3">
    <dxf>
      <font>
        <b/>
        <i/>
      </font>
      <fill>
        <patternFill>
          <bgColor theme="5"/>
        </patternFill>
      </fill>
    </dxf>
    <dxf>
      <font>
        <b/>
        <i/>
      </font>
      <fill>
        <patternFill>
          <bgColor theme="5"/>
        </patternFill>
      </fill>
    </dxf>
    <dxf>
      <fill>
        <patternFill>
          <bgColor rgb="FFFF0000"/>
        </patternFill>
      </fill>
    </dxf>
  </dxfs>
  <tableStyles count="0" defaultTableStyle="TableStyleMedium2" defaultPivotStyle="PivotStyleLight16"/>
  <colors>
    <mruColors>
      <color rgb="FFFFCCCC"/>
      <color rgb="FFFF99CC"/>
      <color rgb="FFE258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93D6D-772C-4DC5-B928-9AFAB5038865}">
  <dimension ref="A2:O70"/>
  <sheetViews>
    <sheetView zoomScale="70" zoomScaleNormal="70" workbookViewId="0">
      <selection activeCell="E18" sqref="E18"/>
    </sheetView>
  </sheetViews>
  <sheetFormatPr defaultColWidth="8.625" defaultRowHeight="15.6"/>
  <cols>
    <col min="1" max="1" width="12.625" bestFit="1" customWidth="1"/>
    <col min="2" max="15" width="16.625" customWidth="1"/>
  </cols>
  <sheetData>
    <row r="2" spans="1:15" ht="21">
      <c r="B2" s="48" t="s">
        <v>0</v>
      </c>
      <c r="C2" s="48"/>
    </row>
    <row r="7" spans="1:15">
      <c r="A7" s="4"/>
      <c r="B7" s="1"/>
      <c r="C7" s="1"/>
    </row>
    <row r="8" spans="1:15" ht="45.6" customHeight="1">
      <c r="A8" s="1"/>
      <c r="B8" s="1"/>
      <c r="C8" s="1"/>
      <c r="D8" s="80" t="s">
        <v>1</v>
      </c>
      <c r="E8" s="80" t="s">
        <v>2</v>
      </c>
      <c r="F8" s="80" t="s">
        <v>3</v>
      </c>
      <c r="G8" s="80" t="s">
        <v>4</v>
      </c>
      <c r="H8" s="80" t="s">
        <v>5</v>
      </c>
      <c r="I8" s="80" t="s">
        <v>6</v>
      </c>
      <c r="J8" s="80" t="s">
        <v>7</v>
      </c>
      <c r="K8" s="80" t="s">
        <v>8</v>
      </c>
      <c r="L8" s="80" t="s">
        <v>9</v>
      </c>
      <c r="M8" s="80" t="s">
        <v>10</v>
      </c>
      <c r="N8" s="80" t="s">
        <v>11</v>
      </c>
      <c r="O8" s="80" t="s">
        <v>12</v>
      </c>
    </row>
    <row r="9" spans="1:15">
      <c r="A9" s="1"/>
      <c r="B9" s="172" t="s">
        <v>13</v>
      </c>
      <c r="C9" s="172"/>
      <c r="D9" s="51">
        <f>'Temas nas políticas gerais'!D58</f>
        <v>1.5900000000000005</v>
      </c>
      <c r="E9" s="32">
        <f>'Temas nas políticas setoriais'!D58</f>
        <v>0.28000000000000003</v>
      </c>
      <c r="F9" s="32">
        <f>'Bases de dados'!J92</f>
        <v>1.6</v>
      </c>
      <c r="G9" s="32">
        <f>'Monitoramento de riscos'!E15</f>
        <v>5.6</v>
      </c>
      <c r="H9" s="32">
        <f>'Relevância processo decisório'!E5</f>
        <v>0</v>
      </c>
      <c r="I9" s="32">
        <f>'Ações de mitigação de riscos'!H16</f>
        <v>0.8</v>
      </c>
      <c r="J9" s="32">
        <f>'Prod fin imp positivo'!E70</f>
        <v>3.5450000000000004</v>
      </c>
      <c r="K9" s="32">
        <f>'Portfólio (setor)'!F9</f>
        <v>9</v>
      </c>
      <c r="L9" s="32">
        <f>'Portfólio (localização)'!F9</f>
        <v>5.6</v>
      </c>
      <c r="M9" s="32">
        <f>'Portfólio (empresa)'!H19</f>
        <v>0.5</v>
      </c>
      <c r="N9" s="32">
        <f>Governança!G22</f>
        <v>3.79</v>
      </c>
      <c r="O9" s="32">
        <f>' Controvérsias socioambientais'!G15</f>
        <v>-0.2</v>
      </c>
    </row>
    <row r="10" spans="1:15">
      <c r="A10" s="1"/>
      <c r="B10" s="172" t="s">
        <v>14</v>
      </c>
      <c r="C10" s="172"/>
      <c r="D10" s="52">
        <v>3</v>
      </c>
      <c r="E10" s="50">
        <v>7</v>
      </c>
      <c r="F10" s="50">
        <v>20</v>
      </c>
      <c r="G10" s="50">
        <v>10</v>
      </c>
      <c r="H10" s="50">
        <v>5</v>
      </c>
      <c r="I10" s="50">
        <v>10</v>
      </c>
      <c r="J10" s="50">
        <v>10</v>
      </c>
      <c r="K10" s="50">
        <v>10</v>
      </c>
      <c r="L10" s="50">
        <v>10</v>
      </c>
      <c r="M10" s="50">
        <v>5</v>
      </c>
      <c r="N10" s="50">
        <v>10</v>
      </c>
      <c r="O10" s="50">
        <v>0</v>
      </c>
    </row>
    <row r="11" spans="1:15">
      <c r="A11" s="1"/>
      <c r="B11" s="1"/>
    </row>
    <row r="12" spans="1:15">
      <c r="A12" s="1"/>
      <c r="B12" s="1"/>
      <c r="C12" s="1"/>
    </row>
    <row r="13" spans="1:15">
      <c r="A13" s="1"/>
      <c r="B13" s="173" t="s">
        <v>15</v>
      </c>
      <c r="C13" s="174"/>
      <c r="D13" s="177">
        <f>SUM(D9:O9)</f>
        <v>32.104999999999997</v>
      </c>
    </row>
    <row r="14" spans="1:15">
      <c r="A14" s="1"/>
      <c r="B14" s="175"/>
      <c r="C14" s="176"/>
      <c r="D14" s="178"/>
    </row>
    <row r="15" spans="1:15">
      <c r="A15" s="1"/>
      <c r="B15" s="1"/>
      <c r="C15" s="1"/>
    </row>
    <row r="16" spans="1:15">
      <c r="A16" s="1"/>
      <c r="B16" s="1"/>
      <c r="C16" s="1"/>
    </row>
    <row r="17" spans="1:3">
      <c r="A17" s="1"/>
      <c r="B17" s="1"/>
      <c r="C17" s="1"/>
    </row>
    <row r="18" spans="1:3">
      <c r="A18" s="1"/>
      <c r="B18" s="1"/>
      <c r="C18" s="1"/>
    </row>
    <row r="19" spans="1:3">
      <c r="A19" s="1"/>
      <c r="B19" s="1"/>
      <c r="C19" s="1"/>
    </row>
    <row r="20" spans="1:3">
      <c r="A20" s="1"/>
      <c r="B20" s="1"/>
      <c r="C20" s="1"/>
    </row>
    <row r="21" spans="1:3">
      <c r="A21" s="1"/>
      <c r="B21" s="1"/>
      <c r="C21" s="1"/>
    </row>
    <row r="22" spans="1:3">
      <c r="A22" s="1"/>
      <c r="B22" s="1"/>
      <c r="C22" s="1"/>
    </row>
    <row r="23" spans="1:3">
      <c r="A23" s="1"/>
      <c r="B23" s="1"/>
      <c r="C23" s="1"/>
    </row>
    <row r="24" spans="1:3">
      <c r="A24" s="1"/>
      <c r="B24" s="1"/>
      <c r="C24" s="1"/>
    </row>
    <row r="25" spans="1:3">
      <c r="A25" s="1"/>
      <c r="B25" s="1"/>
      <c r="C25" s="1"/>
    </row>
    <row r="26" spans="1:3">
      <c r="A26" s="1"/>
      <c r="B26" s="1"/>
      <c r="C26" s="1"/>
    </row>
    <row r="27" spans="1:3">
      <c r="A27" s="1"/>
      <c r="B27" s="1"/>
      <c r="C27" s="1"/>
    </row>
    <row r="28" spans="1:3">
      <c r="A28" s="1"/>
      <c r="B28" s="1"/>
      <c r="C28" s="1"/>
    </row>
    <row r="29" spans="1:3">
      <c r="A29" s="1"/>
      <c r="B29" s="1"/>
      <c r="C29" s="1"/>
    </row>
    <row r="30" spans="1:3">
      <c r="A30" s="1"/>
      <c r="B30" s="1"/>
      <c r="C30" s="1"/>
    </row>
    <row r="31" spans="1:3">
      <c r="A31" s="1"/>
      <c r="B31" s="1"/>
      <c r="C31" s="1"/>
    </row>
    <row r="32" spans="1:3">
      <c r="A32" s="1"/>
      <c r="B32" s="1"/>
      <c r="C32" s="1"/>
    </row>
    <row r="33" spans="1:3">
      <c r="A33" s="1"/>
      <c r="B33" s="1"/>
      <c r="C33" s="1"/>
    </row>
    <row r="34" spans="1:3">
      <c r="A34" s="1"/>
      <c r="B34" s="1"/>
      <c r="C34" s="1"/>
    </row>
    <row r="35" spans="1:3">
      <c r="A35" s="1"/>
      <c r="B35" s="1"/>
      <c r="C35" s="1"/>
    </row>
    <row r="36" spans="1:3">
      <c r="A36" s="1"/>
      <c r="B36" s="1"/>
      <c r="C36" s="1"/>
    </row>
    <row r="37" spans="1:3">
      <c r="A37" s="1"/>
      <c r="B37" s="1"/>
      <c r="C37" s="1"/>
    </row>
    <row r="38" spans="1:3">
      <c r="A38" s="1"/>
      <c r="B38" s="1"/>
      <c r="C38" s="1"/>
    </row>
    <row r="39" spans="1:3">
      <c r="A39" s="1"/>
      <c r="B39" s="1"/>
      <c r="C39" s="1"/>
    </row>
    <row r="40" spans="1:3">
      <c r="A40" s="1"/>
      <c r="B40" s="1"/>
      <c r="C40" s="1"/>
    </row>
    <row r="41" spans="1:3">
      <c r="A41" s="1"/>
      <c r="B41" s="1"/>
      <c r="C41" s="1"/>
    </row>
    <row r="42" spans="1:3">
      <c r="A42" s="1"/>
      <c r="B42" s="1"/>
      <c r="C42" s="1"/>
    </row>
    <row r="43" spans="1:3">
      <c r="A43" s="1"/>
      <c r="B43" s="1"/>
      <c r="C43" s="1"/>
    </row>
    <row r="44" spans="1:3">
      <c r="A44" s="1"/>
      <c r="B44" s="1"/>
      <c r="C44" s="1"/>
    </row>
    <row r="45" spans="1:3">
      <c r="A45" s="1"/>
      <c r="B45" s="1"/>
      <c r="C45" s="1"/>
    </row>
    <row r="46" spans="1:3">
      <c r="A46" s="1"/>
      <c r="B46" s="1"/>
      <c r="C46" s="1"/>
    </row>
    <row r="47" spans="1:3">
      <c r="A47" s="1"/>
      <c r="B47" s="1"/>
      <c r="C47" s="1"/>
    </row>
    <row r="48" spans="1:3">
      <c r="A48" s="1"/>
      <c r="B48" s="1"/>
      <c r="C48" s="1"/>
    </row>
    <row r="49" spans="1:3">
      <c r="A49" s="1"/>
      <c r="B49" s="1"/>
      <c r="C49" s="1"/>
    </row>
    <row r="50" spans="1:3">
      <c r="A50" s="1"/>
      <c r="B50" s="1"/>
      <c r="C50" s="1"/>
    </row>
    <row r="51" spans="1:3">
      <c r="A51" s="1"/>
      <c r="B51" s="1"/>
      <c r="C51" s="1"/>
    </row>
    <row r="52" spans="1:3">
      <c r="A52" s="1"/>
      <c r="B52" s="1"/>
      <c r="C52" s="1"/>
    </row>
    <row r="53" spans="1:3">
      <c r="A53" s="1"/>
      <c r="B53" s="1"/>
      <c r="C53" s="1"/>
    </row>
    <row r="54" spans="1:3">
      <c r="A54" s="1"/>
      <c r="B54" s="1"/>
      <c r="C54" s="1"/>
    </row>
    <row r="55" spans="1:3">
      <c r="A55" s="1"/>
      <c r="B55" s="1"/>
      <c r="C55" s="1"/>
    </row>
    <row r="56" spans="1:3">
      <c r="A56" s="1"/>
      <c r="B56" s="1"/>
      <c r="C56" s="1"/>
    </row>
    <row r="57" spans="1:3">
      <c r="A57" s="1"/>
      <c r="B57" s="1"/>
      <c r="C57" s="1"/>
    </row>
    <row r="58" spans="1:3">
      <c r="A58" s="1"/>
      <c r="B58" s="1"/>
      <c r="C58" s="1"/>
    </row>
    <row r="59" spans="1:3">
      <c r="A59" s="1"/>
      <c r="B59" s="1"/>
      <c r="C59" s="1"/>
    </row>
    <row r="60" spans="1:3">
      <c r="A60" s="1"/>
      <c r="B60" s="1"/>
      <c r="C60" s="1"/>
    </row>
    <row r="61" spans="1:3">
      <c r="A61" s="1"/>
      <c r="B61" s="1"/>
      <c r="C61" s="1"/>
    </row>
    <row r="62" spans="1:3">
      <c r="A62" s="1"/>
      <c r="B62" s="1"/>
      <c r="C62" s="1"/>
    </row>
    <row r="63" spans="1:3" ht="18.600000000000001">
      <c r="A63" s="6"/>
      <c r="B63" s="6"/>
      <c r="C63" s="6"/>
    </row>
    <row r="64" spans="1:3" ht="18.600000000000001">
      <c r="A64" s="6"/>
      <c r="B64" s="6"/>
      <c r="C64" s="6"/>
    </row>
    <row r="65" spans="1:3" ht="21">
      <c r="A65" s="3"/>
      <c r="B65" s="3"/>
      <c r="C65" s="3"/>
    </row>
    <row r="66" spans="1:3" ht="21">
      <c r="A66" s="3"/>
      <c r="B66" s="3"/>
      <c r="C66" s="3"/>
    </row>
    <row r="67" spans="1:3" ht="21">
      <c r="A67" s="3"/>
      <c r="B67" s="3"/>
      <c r="C67" s="3"/>
    </row>
    <row r="68" spans="1:3" ht="21">
      <c r="A68" s="3"/>
      <c r="B68" s="3"/>
      <c r="C68" s="3"/>
    </row>
    <row r="69" spans="1:3" ht="21">
      <c r="A69" s="5"/>
      <c r="B69" s="3"/>
      <c r="C69" s="3"/>
    </row>
    <row r="70" spans="1:3" ht="62.1">
      <c r="A70" s="9" t="s">
        <v>16</v>
      </c>
      <c r="B70" s="9" t="s">
        <v>17</v>
      </c>
      <c r="C70" s="9"/>
    </row>
  </sheetData>
  <mergeCells count="4">
    <mergeCell ref="B9:C9"/>
    <mergeCell ref="B10:C10"/>
    <mergeCell ref="B13:C14"/>
    <mergeCell ref="D13:D14"/>
  </mergeCells>
  <conditionalFormatting sqref="A1">
    <cfRule type="expression" dxfId="2" priority="1">
      <formula>"ZELLE(""Schutz"";A1)=1"</formula>
    </cfRule>
  </conditionalFormatting>
  <conditionalFormatting sqref="A1:P1">
    <cfRule type="expression" dxfId="1" priority="3">
      <formula>"ZELLE(""Schutz"",A1)=1"</formula>
    </cfRule>
  </conditionalFormatting>
  <conditionalFormatting sqref="A3:P3">
    <cfRule type="expression" dxfId="0" priority="2">
      <formula>"ZELLE(""Schutz"",A1)=1"</formula>
    </cfRule>
  </conditionalFormatting>
  <conditionalFormatting sqref="D9">
    <cfRule type="colorScale" priority="15">
      <colorScale>
        <cfvo type="num" val="0"/>
        <cfvo type="num" val="3"/>
        <color rgb="FFFFCCCC"/>
        <color theme="9" tint="0.79998168889431442"/>
      </colorScale>
    </cfRule>
  </conditionalFormatting>
  <conditionalFormatting sqref="D13:D14">
    <cfRule type="colorScale" priority="7">
      <colorScale>
        <cfvo type="num" val="0"/>
        <cfvo type="num" val="100"/>
        <color rgb="FFFFCCCC"/>
        <color theme="9" tint="0.79998168889431442"/>
      </colorScale>
    </cfRule>
  </conditionalFormatting>
  <conditionalFormatting sqref="E9">
    <cfRule type="colorScale" priority="16">
      <colorScale>
        <cfvo type="num" val="0"/>
        <cfvo type="num" val="7"/>
        <color rgb="FFFFCCCC"/>
        <color theme="9" tint="0.79998168889431442"/>
      </colorScale>
    </cfRule>
  </conditionalFormatting>
  <conditionalFormatting sqref="F9">
    <cfRule type="colorScale" priority="14">
      <colorScale>
        <cfvo type="num" val="0"/>
        <cfvo type="num" val="20"/>
        <color rgb="FFFFCCCC"/>
        <color theme="9" tint="0.79998168889431442"/>
      </colorScale>
    </cfRule>
  </conditionalFormatting>
  <conditionalFormatting sqref="G9:L9">
    <cfRule type="colorScale" priority="12">
      <colorScale>
        <cfvo type="num" val="0"/>
        <cfvo type="num" val="10"/>
        <color rgb="FFFFCCCC"/>
        <color theme="9" tint="0.79998168889431442"/>
      </colorScale>
    </cfRule>
  </conditionalFormatting>
  <conditionalFormatting sqref="M9">
    <cfRule type="colorScale" priority="9">
      <colorScale>
        <cfvo type="num" val="0"/>
        <cfvo type="num" val="5"/>
        <color rgb="FFFFCCCC"/>
        <color theme="9" tint="0.79998168889431442"/>
      </colorScale>
    </cfRule>
  </conditionalFormatting>
  <conditionalFormatting sqref="N9">
    <cfRule type="colorScale" priority="11">
      <colorScale>
        <cfvo type="num" val="0"/>
        <cfvo type="num" val="10"/>
        <color rgb="FFFFCCCC"/>
        <color theme="9" tint="0.79998168889431442"/>
      </colorScale>
    </cfRule>
  </conditionalFormatting>
  <conditionalFormatting sqref="O9">
    <cfRule type="colorScale" priority="8">
      <colorScale>
        <cfvo type="num" val="-5"/>
        <cfvo type="num" val="0"/>
        <color rgb="FFFFCCCC"/>
        <color theme="9" tint="0.79998168889431442"/>
      </colorScale>
    </cfRule>
  </conditionalFormatting>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0D40-097A-1F4A-B273-D5D5BE667EE7}">
  <dimension ref="A1:G15"/>
  <sheetViews>
    <sheetView zoomScale="70" zoomScaleNormal="70" workbookViewId="0">
      <pane xSplit="1" ySplit="2" topLeftCell="B3" activePane="bottomRight" state="frozen"/>
      <selection pane="bottomRight" activeCell="D8" sqref="D8"/>
      <selection pane="bottomLeft" activeCell="A3" sqref="A3"/>
      <selection pane="topRight" activeCell="B1" sqref="B1"/>
    </sheetView>
  </sheetViews>
  <sheetFormatPr defaultColWidth="10.75" defaultRowHeight="15.6"/>
  <cols>
    <col min="1" max="1" width="45.25" style="95" customWidth="1"/>
    <col min="2" max="5" width="32.625" style="95" customWidth="1"/>
    <col min="6" max="6" width="15" style="95" customWidth="1"/>
    <col min="7" max="7" width="17" style="95" customWidth="1"/>
    <col min="8" max="16384" width="10.75" style="1"/>
  </cols>
  <sheetData>
    <row r="1" spans="1:7" ht="16.149999999999999" customHeight="1">
      <c r="A1" s="58"/>
      <c r="B1" s="189" t="s">
        <v>239</v>
      </c>
      <c r="C1" s="189"/>
      <c r="D1" s="189"/>
      <c r="E1" s="189"/>
      <c r="F1" s="165" t="s">
        <v>74</v>
      </c>
      <c r="G1" s="27"/>
    </row>
    <row r="2" spans="1:7" ht="30.95">
      <c r="A2" s="30" t="s">
        <v>240</v>
      </c>
      <c r="B2" s="20" t="s">
        <v>241</v>
      </c>
      <c r="C2" s="20" t="s">
        <v>242</v>
      </c>
      <c r="D2" s="20" t="s">
        <v>243</v>
      </c>
      <c r="E2" s="20" t="s">
        <v>244</v>
      </c>
      <c r="F2" s="165"/>
      <c r="G2" s="1"/>
    </row>
    <row r="3" spans="1:7">
      <c r="A3" s="17" t="s">
        <v>245</v>
      </c>
      <c r="B3" s="91"/>
      <c r="C3" s="91">
        <v>2</v>
      </c>
      <c r="D3" s="91"/>
      <c r="E3" s="91"/>
      <c r="F3" s="36">
        <f>SUM(B3:E3)</f>
        <v>2</v>
      </c>
      <c r="G3" s="1"/>
    </row>
    <row r="4" spans="1:7" ht="77.45">
      <c r="A4" s="17"/>
      <c r="B4" s="91"/>
      <c r="C4" s="139" t="s">
        <v>246</v>
      </c>
      <c r="D4" s="91"/>
      <c r="E4" s="91"/>
      <c r="F4" s="36"/>
      <c r="G4" s="1"/>
    </row>
    <row r="5" spans="1:7">
      <c r="A5" s="17" t="s">
        <v>247</v>
      </c>
      <c r="B5" s="81"/>
      <c r="C5" s="81"/>
      <c r="D5" s="81">
        <v>3</v>
      </c>
      <c r="E5" s="81"/>
      <c r="F5" s="36">
        <f t="shared" ref="F5:F7" si="0">SUM(B5:E5)</f>
        <v>3</v>
      </c>
      <c r="G5" s="1"/>
    </row>
    <row r="6" spans="1:7" ht="77.45">
      <c r="A6" s="17"/>
      <c r="B6" s="81"/>
      <c r="C6" s="81"/>
      <c r="D6" s="137" t="s">
        <v>248</v>
      </c>
      <c r="E6" s="81"/>
      <c r="F6" s="36"/>
      <c r="G6" s="1"/>
    </row>
    <row r="7" spans="1:7" ht="30.95">
      <c r="A7" s="54" t="s">
        <v>249</v>
      </c>
      <c r="B7" s="91">
        <v>4</v>
      </c>
      <c r="C7" s="91"/>
      <c r="D7" s="91"/>
      <c r="E7" s="91"/>
      <c r="F7" s="36">
        <f t="shared" si="0"/>
        <v>4</v>
      </c>
      <c r="G7" s="1"/>
    </row>
    <row r="8" spans="1:7" ht="93">
      <c r="A8" s="17"/>
      <c r="B8" s="139" t="s">
        <v>250</v>
      </c>
      <c r="C8" s="139"/>
      <c r="D8" s="91"/>
      <c r="E8" s="91"/>
      <c r="F8" s="36"/>
      <c r="G8" s="1"/>
    </row>
    <row r="9" spans="1:7">
      <c r="A9" s="30" t="s">
        <v>74</v>
      </c>
      <c r="B9" s="40">
        <f>B3+B5+B7</f>
        <v>4</v>
      </c>
      <c r="C9" s="40">
        <f t="shared" ref="C9:E9" si="1">C3+C5+C7</f>
        <v>2</v>
      </c>
      <c r="D9" s="40">
        <f t="shared" si="1"/>
        <v>3</v>
      </c>
      <c r="E9" s="40">
        <f t="shared" si="1"/>
        <v>0</v>
      </c>
      <c r="F9" s="77">
        <f>MIN(SUM(F3:F7),10)</f>
        <v>9</v>
      </c>
      <c r="G9" s="167" t="s">
        <v>160</v>
      </c>
    </row>
    <row r="10" spans="1:7">
      <c r="A10" s="100"/>
      <c r="B10" s="100"/>
      <c r="C10" s="99"/>
      <c r="D10" s="99"/>
      <c r="E10" s="99"/>
      <c r="F10" s="99"/>
    </row>
    <row r="11" spans="1:7">
      <c r="A11" s="99"/>
      <c r="B11" s="99"/>
      <c r="C11" s="99"/>
      <c r="D11" s="99"/>
      <c r="E11" s="99"/>
      <c r="F11" s="99"/>
    </row>
    <row r="12" spans="1:7" ht="18.600000000000001" customHeight="1">
      <c r="A12" s="99"/>
      <c r="B12" s="104"/>
      <c r="C12" s="99"/>
      <c r="D12" s="99"/>
      <c r="E12" s="99"/>
      <c r="F12" s="99"/>
    </row>
    <row r="13" spans="1:7">
      <c r="A13" s="99"/>
      <c r="B13" s="99"/>
      <c r="C13" s="99"/>
      <c r="D13" s="99"/>
      <c r="E13" s="99"/>
      <c r="F13" s="162"/>
      <c r="G13" s="162"/>
    </row>
    <row r="14" spans="1:7">
      <c r="A14" s="99"/>
      <c r="B14" s="99"/>
      <c r="C14" s="99"/>
      <c r="D14" s="99"/>
      <c r="E14" s="99"/>
      <c r="F14" s="99"/>
    </row>
    <row r="15" spans="1:7">
      <c r="A15" s="99"/>
      <c r="B15" s="99"/>
      <c r="C15" s="99"/>
      <c r="D15" s="99"/>
      <c r="E15" s="99"/>
      <c r="F15" s="99"/>
    </row>
  </sheetData>
  <sheetProtection formatRows="0"/>
  <mergeCells count="1">
    <mergeCell ref="B1:E1"/>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72F38-DC1A-5E42-AD4D-1D808F707F90}">
  <dimension ref="A1:G16"/>
  <sheetViews>
    <sheetView zoomScale="70" zoomScaleNormal="70" workbookViewId="0">
      <pane xSplit="1" ySplit="2" topLeftCell="B6" activePane="bottomRight" state="frozen"/>
      <selection pane="bottomRight" activeCell="B6" sqref="B6"/>
      <selection pane="bottomLeft" activeCell="A3" sqref="A3"/>
      <selection pane="topRight" activeCell="B1" sqref="B1"/>
    </sheetView>
  </sheetViews>
  <sheetFormatPr defaultColWidth="10.75" defaultRowHeight="15.6"/>
  <cols>
    <col min="1" max="1" width="38.75" style="95" customWidth="1"/>
    <col min="2" max="4" width="32.625" style="95" customWidth="1"/>
    <col min="5" max="5" width="15" style="95" customWidth="1"/>
    <col min="6" max="6" width="12.5" style="95" customWidth="1"/>
    <col min="7" max="7" width="15" style="95" customWidth="1"/>
    <col min="8" max="16384" width="10.75" style="1"/>
  </cols>
  <sheetData>
    <row r="1" spans="1:7">
      <c r="A1" s="2"/>
      <c r="B1" s="190" t="s">
        <v>239</v>
      </c>
      <c r="C1" s="190"/>
      <c r="D1" s="190"/>
      <c r="E1" s="2"/>
      <c r="F1" s="2"/>
      <c r="G1" s="1"/>
    </row>
    <row r="2" spans="1:7" ht="89.1" customHeight="1">
      <c r="A2" s="26" t="s">
        <v>251</v>
      </c>
      <c r="B2" s="38" t="s">
        <v>252</v>
      </c>
      <c r="C2" s="38" t="s">
        <v>253</v>
      </c>
      <c r="D2" s="38" t="s">
        <v>254</v>
      </c>
      <c r="E2" s="16" t="s">
        <v>23</v>
      </c>
      <c r="F2" s="16" t="s">
        <v>74</v>
      </c>
      <c r="G2" s="27"/>
    </row>
    <row r="3" spans="1:7" ht="16.149999999999999" customHeight="1">
      <c r="A3" s="11" t="s">
        <v>255</v>
      </c>
      <c r="B3" s="89"/>
      <c r="C3" s="135">
        <v>5</v>
      </c>
      <c r="D3" s="89"/>
      <c r="E3" s="65">
        <v>0.45</v>
      </c>
      <c r="F3" s="42">
        <f>SUM(B3:D3)*E3</f>
        <v>2.25</v>
      </c>
      <c r="G3" s="1"/>
    </row>
    <row r="4" spans="1:7" ht="139.5">
      <c r="A4" s="11"/>
      <c r="B4" s="89"/>
      <c r="C4" s="134" t="s">
        <v>256</v>
      </c>
      <c r="D4" s="89"/>
      <c r="E4" s="34"/>
      <c r="F4" s="42"/>
      <c r="G4" s="1"/>
    </row>
    <row r="5" spans="1:7" ht="16.149999999999999" customHeight="1">
      <c r="A5" s="11" t="s">
        <v>257</v>
      </c>
      <c r="B5" s="138">
        <v>7</v>
      </c>
      <c r="C5" s="92"/>
      <c r="D5" s="92"/>
      <c r="E5" s="65">
        <v>0.3</v>
      </c>
      <c r="F5" s="42">
        <f t="shared" ref="F5:F7" si="0">SUM(B5:D5)*E5</f>
        <v>2.1</v>
      </c>
      <c r="G5" s="1"/>
    </row>
    <row r="6" spans="1:7" ht="155.1">
      <c r="A6" s="11"/>
      <c r="B6" s="137" t="s">
        <v>258</v>
      </c>
      <c r="C6" s="92"/>
      <c r="D6" s="92"/>
      <c r="E6" s="34"/>
      <c r="F6" s="42"/>
      <c r="G6" s="1"/>
    </row>
    <row r="7" spans="1:7" ht="16.149999999999999" customHeight="1">
      <c r="A7" s="12" t="s">
        <v>259</v>
      </c>
      <c r="B7" s="89"/>
      <c r="C7" s="136">
        <v>5</v>
      </c>
      <c r="D7" s="89"/>
      <c r="E7" s="65">
        <v>0.25</v>
      </c>
      <c r="F7" s="42">
        <f t="shared" si="0"/>
        <v>1.25</v>
      </c>
      <c r="G7" s="1"/>
    </row>
    <row r="8" spans="1:7" ht="139.5">
      <c r="A8" s="11"/>
      <c r="B8" s="89"/>
      <c r="C8" s="134" t="s">
        <v>256</v>
      </c>
      <c r="D8" s="89"/>
      <c r="E8" s="34"/>
      <c r="F8" s="42"/>
      <c r="G8" s="1"/>
    </row>
    <row r="9" spans="1:7" ht="16.149999999999999" customHeight="1">
      <c r="A9" s="26" t="s">
        <v>159</v>
      </c>
      <c r="B9" s="33">
        <f>B3+B5+B7</f>
        <v>7</v>
      </c>
      <c r="C9" s="33">
        <f t="shared" ref="C9:D9" si="1">C3+C5+C7</f>
        <v>10</v>
      </c>
      <c r="D9" s="33">
        <f t="shared" si="1"/>
        <v>0</v>
      </c>
      <c r="E9" s="82">
        <f>SUM(E3:E8)</f>
        <v>1</v>
      </c>
      <c r="F9" s="76">
        <f>MIN(SUM(F3:F7),10)</f>
        <v>5.6</v>
      </c>
      <c r="G9" s="167" t="s">
        <v>160</v>
      </c>
    </row>
    <row r="10" spans="1:7">
      <c r="A10" s="101"/>
      <c r="B10" s="101"/>
      <c r="C10" s="99"/>
      <c r="D10" s="99"/>
      <c r="E10" s="99"/>
      <c r="F10" s="99"/>
    </row>
    <row r="11" spans="1:7">
      <c r="A11" s="99"/>
      <c r="B11" s="104"/>
      <c r="C11" s="99"/>
      <c r="D11" s="99"/>
      <c r="E11" s="99"/>
      <c r="F11" s="99"/>
    </row>
    <row r="12" spans="1:7">
      <c r="A12" s="99"/>
      <c r="B12" s="99"/>
      <c r="C12" s="99"/>
      <c r="D12" s="99"/>
      <c r="E12" s="99"/>
      <c r="F12" s="99"/>
    </row>
    <row r="13" spans="1:7" ht="17.100000000000001" customHeight="1">
      <c r="A13" s="99"/>
      <c r="B13" s="99"/>
      <c r="C13" s="99"/>
      <c r="D13" s="99"/>
      <c r="E13" s="162"/>
      <c r="F13" s="162"/>
    </row>
    <row r="14" spans="1:7">
      <c r="A14" s="99"/>
      <c r="B14" s="99"/>
      <c r="C14" s="99"/>
      <c r="D14" s="99"/>
      <c r="E14" s="99"/>
      <c r="F14" s="99"/>
    </row>
    <row r="15" spans="1:7">
      <c r="A15" s="99"/>
      <c r="B15" s="99"/>
      <c r="C15" s="99"/>
      <c r="D15" s="99"/>
      <c r="E15" s="99"/>
      <c r="F15" s="99"/>
    </row>
    <row r="16" spans="1:7">
      <c r="A16" s="99"/>
      <c r="B16" s="99"/>
      <c r="C16" s="99"/>
      <c r="D16" s="99"/>
      <c r="E16" s="99"/>
      <c r="F16" s="99"/>
    </row>
  </sheetData>
  <sheetProtection formatRows="0"/>
  <mergeCells count="1">
    <mergeCell ref="B1:D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04460-0317-5644-BBC4-C01BCDA37074}">
  <dimension ref="A1:I28"/>
  <sheetViews>
    <sheetView zoomScale="60" zoomScaleNormal="60" workbookViewId="0">
      <pane xSplit="1" ySplit="2" topLeftCell="B12" activePane="bottomRight" state="frozen"/>
      <selection pane="bottomRight" activeCell="D15" sqref="D15"/>
      <selection pane="bottomLeft" activeCell="A3" sqref="A3"/>
      <selection pane="topRight" activeCell="B1" sqref="B1"/>
    </sheetView>
  </sheetViews>
  <sheetFormatPr defaultColWidth="10.75" defaultRowHeight="15.6"/>
  <cols>
    <col min="1" max="5" width="32.625" style="95" customWidth="1"/>
    <col min="6" max="6" width="29.5" style="95" customWidth="1"/>
    <col min="7" max="7" width="15" style="95" customWidth="1"/>
    <col min="8" max="8" width="17" style="95" customWidth="1"/>
    <col min="9" max="9" width="16.5" style="95" customWidth="1"/>
    <col min="10" max="16384" width="10.75" style="1"/>
  </cols>
  <sheetData>
    <row r="1" spans="1:9">
      <c r="A1" s="26"/>
      <c r="B1" s="193" t="s">
        <v>260</v>
      </c>
      <c r="C1" s="194"/>
      <c r="D1" s="194"/>
      <c r="E1" s="195"/>
      <c r="F1" s="26"/>
      <c r="G1" s="26"/>
      <c r="H1" s="26"/>
      <c r="I1" s="1"/>
    </row>
    <row r="2" spans="1:9" ht="92.65" customHeight="1">
      <c r="A2" s="26" t="s">
        <v>261</v>
      </c>
      <c r="B2" s="38" t="s">
        <v>241</v>
      </c>
      <c r="C2" s="38" t="s">
        <v>242</v>
      </c>
      <c r="D2" s="38" t="s">
        <v>262</v>
      </c>
      <c r="E2" s="38" t="s">
        <v>244</v>
      </c>
      <c r="F2" s="26" t="s">
        <v>159</v>
      </c>
      <c r="G2" s="26" t="s">
        <v>23</v>
      </c>
      <c r="H2" s="26" t="s">
        <v>24</v>
      </c>
      <c r="I2" s="27"/>
    </row>
    <row r="3" spans="1:9" ht="32.1" customHeight="1">
      <c r="A3" s="29" t="s">
        <v>255</v>
      </c>
      <c r="B3" s="89"/>
      <c r="C3" s="89"/>
      <c r="D3" s="89"/>
      <c r="E3" s="89"/>
      <c r="F3" s="42">
        <f>SUM(B3:E3)</f>
        <v>0</v>
      </c>
      <c r="G3" s="70">
        <v>0.2</v>
      </c>
      <c r="H3" s="42">
        <f>SUM(B3:E3)*G3</f>
        <v>0</v>
      </c>
      <c r="I3" s="1"/>
    </row>
    <row r="4" spans="1:9" ht="32.1" customHeight="1">
      <c r="A4" s="29"/>
      <c r="B4" s="89"/>
      <c r="C4" s="89"/>
      <c r="D4" s="89"/>
      <c r="E4" s="89"/>
      <c r="F4" s="42"/>
      <c r="G4" s="33"/>
      <c r="H4" s="42"/>
      <c r="I4" s="1"/>
    </row>
    <row r="5" spans="1:9" ht="32.1" customHeight="1">
      <c r="A5" s="29" t="s">
        <v>257</v>
      </c>
      <c r="B5" s="90"/>
      <c r="C5" s="90"/>
      <c r="D5" s="90"/>
      <c r="E5" s="90"/>
      <c r="F5" s="42">
        <f t="shared" ref="F5:F18" si="0">SUM(B5:E5)</f>
        <v>0</v>
      </c>
      <c r="G5" s="70">
        <v>0.1</v>
      </c>
      <c r="H5" s="42">
        <f t="shared" ref="H5:H17" si="1">SUM(B5:E5)*G5</f>
        <v>0</v>
      </c>
      <c r="I5" s="1"/>
    </row>
    <row r="6" spans="1:9" ht="32.1" customHeight="1">
      <c r="A6" s="11"/>
      <c r="B6" s="90"/>
      <c r="C6" s="90"/>
      <c r="D6" s="90"/>
      <c r="E6" s="90"/>
      <c r="F6" s="42"/>
      <c r="G6" s="33"/>
      <c r="H6" s="42"/>
      <c r="I6" s="1"/>
    </row>
    <row r="7" spans="1:9" ht="32.1" customHeight="1">
      <c r="A7" s="12" t="s">
        <v>263</v>
      </c>
      <c r="B7" s="89"/>
      <c r="C7" s="89"/>
      <c r="D7" s="89"/>
      <c r="E7" s="89"/>
      <c r="F7" s="42">
        <f t="shared" si="0"/>
        <v>0</v>
      </c>
      <c r="G7" s="70">
        <v>0.05</v>
      </c>
      <c r="H7" s="42">
        <f t="shared" si="1"/>
        <v>0</v>
      </c>
      <c r="I7" s="1"/>
    </row>
    <row r="8" spans="1:9" ht="32.1" customHeight="1">
      <c r="A8" s="11"/>
      <c r="B8" s="89"/>
      <c r="C8" s="89"/>
      <c r="D8" s="89"/>
      <c r="E8" s="89"/>
      <c r="F8" s="42"/>
      <c r="G8" s="33"/>
      <c r="H8" s="42"/>
      <c r="I8" s="1"/>
    </row>
    <row r="9" spans="1:9" ht="32.1" customHeight="1">
      <c r="A9" s="12" t="s">
        <v>264</v>
      </c>
      <c r="B9" s="90"/>
      <c r="C9" s="90"/>
      <c r="D9" s="90"/>
      <c r="E9" s="90"/>
      <c r="F9" s="42">
        <f t="shared" si="0"/>
        <v>0</v>
      </c>
      <c r="G9" s="70">
        <v>0.25</v>
      </c>
      <c r="H9" s="42">
        <f t="shared" si="1"/>
        <v>0</v>
      </c>
      <c r="I9" s="1"/>
    </row>
    <row r="10" spans="1:9" ht="32.1" customHeight="1">
      <c r="A10" s="11"/>
      <c r="B10" s="90"/>
      <c r="C10" s="90"/>
      <c r="D10" s="90"/>
      <c r="E10" s="90"/>
      <c r="F10" s="42"/>
      <c r="G10" s="33"/>
      <c r="H10" s="42"/>
      <c r="I10" s="1"/>
    </row>
    <row r="11" spans="1:9" ht="32.1" customHeight="1">
      <c r="A11" s="29" t="s">
        <v>265</v>
      </c>
      <c r="B11" s="89">
        <v>5</v>
      </c>
      <c r="C11" s="89"/>
      <c r="D11" s="89"/>
      <c r="E11" s="89"/>
      <c r="F11" s="42">
        <f t="shared" si="0"/>
        <v>5</v>
      </c>
      <c r="G11" s="70">
        <v>0.1</v>
      </c>
      <c r="H11" s="42">
        <f t="shared" si="1"/>
        <v>0.5</v>
      </c>
      <c r="I11" s="1"/>
    </row>
    <row r="12" spans="1:9" ht="77.45">
      <c r="A12" s="11"/>
      <c r="B12" s="139" t="s">
        <v>266</v>
      </c>
      <c r="C12" s="89"/>
      <c r="D12" s="89"/>
      <c r="E12" s="89"/>
      <c r="F12" s="42"/>
      <c r="G12" s="33"/>
      <c r="H12" s="42"/>
      <c r="I12" s="1"/>
    </row>
    <row r="13" spans="1:9" ht="32.1" customHeight="1">
      <c r="A13" s="12" t="s">
        <v>267</v>
      </c>
      <c r="B13" s="90"/>
      <c r="C13" s="90"/>
      <c r="D13" s="90"/>
      <c r="E13" s="90"/>
      <c r="F13" s="42">
        <f t="shared" si="0"/>
        <v>0</v>
      </c>
      <c r="G13" s="70">
        <v>0.05</v>
      </c>
      <c r="H13" s="42">
        <f t="shared" si="1"/>
        <v>0</v>
      </c>
      <c r="I13" s="1"/>
    </row>
    <row r="14" spans="1:9" ht="32.1" customHeight="1">
      <c r="A14" s="11"/>
      <c r="B14" s="90"/>
      <c r="C14" s="90"/>
      <c r="D14" s="90"/>
      <c r="E14" s="90"/>
      <c r="F14" s="42"/>
      <c r="G14" s="33"/>
      <c r="H14" s="42"/>
      <c r="I14" s="1"/>
    </row>
    <row r="15" spans="1:9" ht="62.65" customHeight="1">
      <c r="A15" s="12" t="s">
        <v>268</v>
      </c>
      <c r="B15" s="89"/>
      <c r="C15" s="89"/>
      <c r="D15" s="89"/>
      <c r="E15" s="89"/>
      <c r="F15" s="42">
        <f t="shared" si="0"/>
        <v>0</v>
      </c>
      <c r="G15" s="70">
        <v>0.1</v>
      </c>
      <c r="H15" s="42">
        <f t="shared" si="1"/>
        <v>0</v>
      </c>
      <c r="I15" s="1"/>
    </row>
    <row r="16" spans="1:9" ht="32.1" customHeight="1">
      <c r="A16" s="11"/>
      <c r="B16" s="89"/>
      <c r="C16" s="89"/>
      <c r="D16" s="89"/>
      <c r="E16" s="89"/>
      <c r="F16" s="42"/>
      <c r="G16" s="33"/>
      <c r="H16" s="42"/>
      <c r="I16" s="1"/>
    </row>
    <row r="17" spans="1:9" ht="57.6" customHeight="1">
      <c r="A17" s="12" t="s">
        <v>269</v>
      </c>
      <c r="B17" s="90"/>
      <c r="C17" s="90"/>
      <c r="D17" s="90"/>
      <c r="E17" s="90"/>
      <c r="F17" s="42">
        <f t="shared" si="0"/>
        <v>0</v>
      </c>
      <c r="G17" s="70">
        <v>0.15</v>
      </c>
      <c r="H17" s="42">
        <f t="shared" si="1"/>
        <v>0</v>
      </c>
      <c r="I17" s="1"/>
    </row>
    <row r="18" spans="1:9" ht="57.6" customHeight="1">
      <c r="A18" s="83"/>
      <c r="B18" s="90"/>
      <c r="C18" s="90"/>
      <c r="D18" s="90"/>
      <c r="E18" s="90"/>
      <c r="F18" s="42">
        <f t="shared" si="0"/>
        <v>0</v>
      </c>
      <c r="G18" s="70"/>
      <c r="H18" s="42"/>
      <c r="I18" s="1"/>
    </row>
    <row r="19" spans="1:9" ht="26.1" customHeight="1">
      <c r="A19" s="191"/>
      <c r="B19" s="192"/>
      <c r="C19" s="10"/>
      <c r="D19" s="10"/>
      <c r="E19" s="10"/>
      <c r="F19" s="35" t="s">
        <v>74</v>
      </c>
      <c r="G19" s="84">
        <f>SUM(G3:G17)</f>
        <v>1</v>
      </c>
      <c r="H19" s="85">
        <f>SUM(H3:H17)</f>
        <v>0.5</v>
      </c>
      <c r="I19" s="167" t="s">
        <v>147</v>
      </c>
    </row>
    <row r="20" spans="1:9">
      <c r="A20" s="99"/>
      <c r="B20" s="99"/>
      <c r="C20" s="104"/>
      <c r="D20" s="99"/>
      <c r="E20" s="99"/>
      <c r="F20" s="99"/>
      <c r="G20" s="99"/>
      <c r="H20" s="99"/>
    </row>
    <row r="21" spans="1:9">
      <c r="A21" s="99"/>
      <c r="B21" s="99"/>
      <c r="C21" s="99"/>
      <c r="D21" s="99"/>
      <c r="E21" s="99"/>
      <c r="F21" s="99"/>
      <c r="G21" s="99"/>
      <c r="H21" s="99"/>
    </row>
    <row r="22" spans="1:9">
      <c r="A22" s="99"/>
      <c r="B22" s="99"/>
      <c r="C22" s="102"/>
      <c r="D22" s="99"/>
      <c r="E22" s="99"/>
      <c r="F22" s="99"/>
      <c r="G22" s="99"/>
      <c r="H22" s="99"/>
    </row>
    <row r="23" spans="1:9">
      <c r="A23" s="99"/>
      <c r="B23" s="99"/>
      <c r="C23" s="99"/>
      <c r="D23" s="99"/>
      <c r="E23" s="99"/>
      <c r="F23" s="99"/>
      <c r="G23" s="99"/>
      <c r="H23" s="99"/>
    </row>
    <row r="24" spans="1:9">
      <c r="A24" s="99"/>
      <c r="B24" s="99"/>
      <c r="C24" s="99"/>
      <c r="D24" s="99"/>
      <c r="E24" s="99"/>
      <c r="F24" s="99"/>
      <c r="G24" s="99"/>
      <c r="H24" s="99"/>
    </row>
    <row r="25" spans="1:9">
      <c r="A25" s="99"/>
      <c r="B25" s="99"/>
      <c r="C25" s="99"/>
      <c r="D25" s="99"/>
      <c r="E25" s="99"/>
      <c r="F25" s="99"/>
      <c r="G25" s="99"/>
      <c r="H25" s="99"/>
    </row>
    <row r="26" spans="1:9">
      <c r="A26" s="99"/>
      <c r="B26" s="99"/>
      <c r="C26" s="99"/>
      <c r="D26" s="99"/>
      <c r="E26" s="99"/>
      <c r="F26" s="99"/>
      <c r="G26" s="99"/>
      <c r="H26" s="99"/>
    </row>
    <row r="27" spans="1:9">
      <c r="A27" s="99"/>
      <c r="B27" s="99"/>
      <c r="C27" s="99"/>
      <c r="D27" s="99"/>
      <c r="E27" s="99"/>
      <c r="F27" s="99"/>
      <c r="G27" s="99"/>
      <c r="H27" s="99"/>
    </row>
    <row r="28" spans="1:9">
      <c r="A28" s="99"/>
      <c r="B28" s="99"/>
      <c r="C28" s="99"/>
      <c r="D28" s="99"/>
      <c r="E28" s="99"/>
      <c r="F28" s="99"/>
      <c r="G28" s="99"/>
      <c r="H28" s="99"/>
    </row>
  </sheetData>
  <sheetProtection formatRows="0"/>
  <mergeCells count="2">
    <mergeCell ref="A19:B19"/>
    <mergeCell ref="B1:E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221AC-B78D-B747-9C63-6B77AFABAB08}">
  <dimension ref="A1:H30"/>
  <sheetViews>
    <sheetView zoomScale="60" zoomScaleNormal="60" workbookViewId="0">
      <pane xSplit="1" ySplit="1" topLeftCell="B15" activePane="bottomRight" state="frozen"/>
      <selection pane="bottomRight" activeCell="C11" sqref="C11"/>
      <selection pane="bottomLeft" activeCell="A2" sqref="A2"/>
      <selection pane="topRight" activeCell="B1" sqref="B1"/>
    </sheetView>
  </sheetViews>
  <sheetFormatPr defaultColWidth="10.75" defaultRowHeight="15.6"/>
  <cols>
    <col min="1" max="1" width="48.625" style="94" customWidth="1"/>
    <col min="2" max="3" width="32.625" style="94" customWidth="1"/>
    <col min="4" max="4" width="43.5" style="94" customWidth="1"/>
    <col min="5" max="5" width="21.5" style="94" customWidth="1"/>
    <col min="6" max="6" width="15.25" style="94" customWidth="1"/>
    <col min="7" max="7" width="15.5" style="94" customWidth="1"/>
    <col min="8" max="8" width="21.75" style="94" customWidth="1"/>
    <col min="9" max="16384" width="10.75" style="7"/>
  </cols>
  <sheetData>
    <row r="1" spans="1:7" s="7" customFormat="1" ht="67.5" customHeight="1">
      <c r="A1" s="165" t="s">
        <v>270</v>
      </c>
      <c r="B1" s="20" t="s">
        <v>271</v>
      </c>
      <c r="C1" s="20" t="s">
        <v>272</v>
      </c>
      <c r="D1" s="20" t="s">
        <v>273</v>
      </c>
      <c r="E1" s="30" t="s">
        <v>159</v>
      </c>
      <c r="F1" s="30" t="s">
        <v>23</v>
      </c>
      <c r="G1" s="30" t="s">
        <v>24</v>
      </c>
    </row>
    <row r="2" spans="1:7" s="7" customFormat="1" ht="32.1" customHeight="1">
      <c r="A2" s="19" t="s">
        <v>274</v>
      </c>
      <c r="B2" s="88"/>
      <c r="C2" s="88"/>
      <c r="D2" s="88">
        <v>9</v>
      </c>
      <c r="E2" s="86">
        <f>SUM(B2:D2)</f>
        <v>9</v>
      </c>
      <c r="F2" s="63">
        <v>0.15</v>
      </c>
      <c r="G2" s="40">
        <f>(B2*F2)+(C2*F2)+(D2*F2)</f>
        <v>1.3499999999999999</v>
      </c>
    </row>
    <row r="3" spans="1:7" s="7" customFormat="1" ht="78.75" customHeight="1">
      <c r="A3" s="19"/>
      <c r="B3" s="88"/>
      <c r="C3" s="88"/>
      <c r="D3" s="88" t="s">
        <v>275</v>
      </c>
      <c r="E3" s="86"/>
      <c r="F3" s="31"/>
      <c r="G3" s="40"/>
    </row>
    <row r="4" spans="1:7" s="7" customFormat="1" ht="32.1" customHeight="1">
      <c r="A4" s="19" t="s">
        <v>276</v>
      </c>
      <c r="B4" s="133">
        <v>0</v>
      </c>
      <c r="C4" s="81"/>
      <c r="D4" s="81"/>
      <c r="E4" s="86">
        <f t="shared" ref="E4:E20" si="0">SUM(B4:D4)</f>
        <v>0</v>
      </c>
      <c r="F4" s="74">
        <v>7.4999999999999997E-2</v>
      </c>
      <c r="G4" s="40">
        <f>(B4*F4)+(C4*F4)+(D4*F4)</f>
        <v>0</v>
      </c>
    </row>
    <row r="5" spans="1:7" s="7" customFormat="1" ht="51" customHeight="1">
      <c r="A5" s="19"/>
      <c r="B5" s="132" t="s">
        <v>277</v>
      </c>
      <c r="C5" s="81"/>
      <c r="D5" s="81"/>
      <c r="E5" s="86"/>
      <c r="F5" s="31"/>
      <c r="G5" s="40"/>
    </row>
    <row r="6" spans="1:7" s="7" customFormat="1" ht="32.1" customHeight="1">
      <c r="A6" s="19" t="s">
        <v>278</v>
      </c>
      <c r="B6" s="88">
        <v>0</v>
      </c>
      <c r="C6" s="88"/>
      <c r="D6" s="88"/>
      <c r="E6" s="86">
        <f t="shared" si="0"/>
        <v>0</v>
      </c>
      <c r="F6" s="74">
        <v>7.4999999999999997E-2</v>
      </c>
      <c r="G6" s="40">
        <f>(B6*F6)+(C6*F6)+(D6*F6)</f>
        <v>0</v>
      </c>
    </row>
    <row r="7" spans="1:7" s="7" customFormat="1" ht="32.1" customHeight="1">
      <c r="A7" s="19"/>
      <c r="B7" s="88" t="s">
        <v>279</v>
      </c>
      <c r="C7" s="88"/>
      <c r="D7" s="88"/>
      <c r="E7" s="86"/>
      <c r="F7" s="31"/>
      <c r="G7" s="40"/>
    </row>
    <row r="8" spans="1:7" s="7" customFormat="1" ht="53.1" customHeight="1">
      <c r="A8" s="20" t="s">
        <v>280</v>
      </c>
      <c r="B8" s="81"/>
      <c r="C8" s="81"/>
      <c r="D8" s="81">
        <v>8</v>
      </c>
      <c r="E8" s="87">
        <f t="shared" si="0"/>
        <v>8</v>
      </c>
      <c r="F8" s="71">
        <v>0.15</v>
      </c>
      <c r="G8" s="40">
        <f>(B8*F8)+(C8*F8)+(D8*F8)</f>
        <v>1.2</v>
      </c>
    </row>
    <row r="9" spans="1:7" s="7" customFormat="1" ht="160.5" customHeight="1">
      <c r="B9" s="81"/>
      <c r="C9" s="81"/>
      <c r="D9" s="169" t="s">
        <v>281</v>
      </c>
      <c r="E9" s="87"/>
      <c r="F9" s="72"/>
      <c r="G9" s="40"/>
    </row>
    <row r="10" spans="1:7" s="7" customFormat="1" ht="47.1" customHeight="1">
      <c r="A10" s="20" t="s">
        <v>282</v>
      </c>
      <c r="B10" s="88"/>
      <c r="C10" s="88">
        <v>6</v>
      </c>
      <c r="D10" s="88"/>
      <c r="E10" s="87">
        <f t="shared" si="0"/>
        <v>6</v>
      </c>
      <c r="F10" s="71">
        <v>0.1</v>
      </c>
      <c r="G10" s="40">
        <f>(B10*F10)+(C10*F10)+(D10*F10)</f>
        <v>0.60000000000000009</v>
      </c>
    </row>
    <row r="11" spans="1:7" s="7" customFormat="1" ht="104.45" customHeight="1">
      <c r="A11" s="20"/>
      <c r="B11" s="88"/>
      <c r="C11" s="88" t="s">
        <v>283</v>
      </c>
      <c r="D11" s="88"/>
      <c r="E11" s="87"/>
      <c r="F11" s="72"/>
      <c r="G11" s="40"/>
    </row>
    <row r="12" spans="1:7" s="7" customFormat="1" ht="32.1" customHeight="1">
      <c r="A12" s="20" t="s">
        <v>284</v>
      </c>
      <c r="B12" s="81">
        <v>0</v>
      </c>
      <c r="C12" s="81"/>
      <c r="D12" s="81"/>
      <c r="E12" s="87">
        <f t="shared" si="0"/>
        <v>0</v>
      </c>
      <c r="F12" s="71">
        <v>0.1</v>
      </c>
      <c r="G12" s="40">
        <f>(B12*F12)+(C12*F12)+(D12*F12)</f>
        <v>0</v>
      </c>
    </row>
    <row r="13" spans="1:7" s="7" customFormat="1" ht="32.1" customHeight="1">
      <c r="A13" s="20"/>
      <c r="B13" s="81" t="s">
        <v>279</v>
      </c>
      <c r="C13" s="81"/>
      <c r="D13" s="81"/>
      <c r="E13" s="87"/>
      <c r="F13" s="72"/>
      <c r="G13" s="40"/>
    </row>
    <row r="14" spans="1:7" s="7" customFormat="1" ht="32.1" customHeight="1">
      <c r="A14" s="20" t="s">
        <v>285</v>
      </c>
      <c r="B14" s="88">
        <v>0</v>
      </c>
      <c r="C14" s="88"/>
      <c r="D14" s="88"/>
      <c r="E14" s="87">
        <f t="shared" si="0"/>
        <v>0</v>
      </c>
      <c r="F14" s="71">
        <v>0.1</v>
      </c>
      <c r="G14" s="40">
        <f>(B14*F14)+(C14*F14)+(D14*F14)</f>
        <v>0</v>
      </c>
    </row>
    <row r="15" spans="1:7" s="7" customFormat="1" ht="44.25" customHeight="1">
      <c r="A15" s="19"/>
      <c r="B15" s="88" t="s">
        <v>286</v>
      </c>
      <c r="C15" s="88"/>
      <c r="D15" s="88"/>
      <c r="E15" s="86"/>
      <c r="F15" s="31"/>
      <c r="G15" s="40"/>
    </row>
    <row r="16" spans="1:7" s="7" customFormat="1" ht="32.1" customHeight="1">
      <c r="A16" s="20" t="s">
        <v>287</v>
      </c>
      <c r="B16" s="81">
        <v>0</v>
      </c>
      <c r="C16" s="81"/>
      <c r="D16" s="81"/>
      <c r="E16" s="87">
        <f t="shared" si="0"/>
        <v>0</v>
      </c>
      <c r="F16" s="71">
        <v>0.1</v>
      </c>
      <c r="G16" s="40">
        <f>(B16*F16)+(C16*F16)+(D16*F16)</f>
        <v>0</v>
      </c>
    </row>
    <row r="17" spans="1:8" ht="46.5">
      <c r="A17" s="19"/>
      <c r="B17" s="88" t="s">
        <v>288</v>
      </c>
      <c r="C17" s="81"/>
      <c r="D17" s="81"/>
      <c r="E17" s="86"/>
      <c r="F17" s="31"/>
      <c r="G17" s="40"/>
      <c r="H17" s="7"/>
    </row>
    <row r="18" spans="1:8" ht="57.6" customHeight="1">
      <c r="A18" s="24" t="s">
        <v>289</v>
      </c>
      <c r="B18" s="88"/>
      <c r="C18" s="88"/>
      <c r="D18" s="88">
        <v>8</v>
      </c>
      <c r="E18" s="87">
        <f t="shared" si="0"/>
        <v>8</v>
      </c>
      <c r="F18" s="71">
        <v>0.08</v>
      </c>
      <c r="G18" s="40">
        <f>(B18*F18)+(C18*F18)+(D18*F18)</f>
        <v>0.64</v>
      </c>
      <c r="H18" s="7"/>
    </row>
    <row r="19" spans="1:8" ht="228" customHeight="1">
      <c r="A19" s="19"/>
      <c r="B19" s="88"/>
      <c r="C19" s="88"/>
      <c r="D19" s="88" t="s">
        <v>290</v>
      </c>
      <c r="E19" s="86"/>
      <c r="F19" s="31"/>
      <c r="G19" s="40"/>
      <c r="H19" s="7"/>
    </row>
    <row r="20" spans="1:8" ht="54.6" customHeight="1">
      <c r="A20" s="20" t="s">
        <v>291</v>
      </c>
      <c r="B20" s="133">
        <v>0</v>
      </c>
      <c r="C20" s="81"/>
      <c r="D20" s="81"/>
      <c r="E20" s="87">
        <f t="shared" si="0"/>
        <v>0</v>
      </c>
      <c r="F20" s="71">
        <v>7.0000000000000007E-2</v>
      </c>
      <c r="G20" s="40">
        <f>(B20*F20)+(C20*F20)+(D20*F20)</f>
        <v>0</v>
      </c>
      <c r="H20" s="7"/>
    </row>
    <row r="21" spans="1:8" ht="32.1" customHeight="1">
      <c r="A21" s="19"/>
      <c r="B21" s="132" t="s">
        <v>292</v>
      </c>
      <c r="C21" s="81"/>
      <c r="D21" s="81"/>
      <c r="E21" s="86"/>
      <c r="F21" s="63"/>
      <c r="G21" s="40"/>
      <c r="H21" s="7"/>
    </row>
    <row r="22" spans="1:8">
      <c r="A22" s="7"/>
      <c r="B22" s="7"/>
      <c r="C22" s="7"/>
      <c r="D22" s="7"/>
      <c r="E22" s="35" t="s">
        <v>74</v>
      </c>
      <c r="F22" s="73">
        <f>SUM(F2:F21)</f>
        <v>0.99999999999999978</v>
      </c>
      <c r="G22" s="75">
        <f>SUM(G2:G20)</f>
        <v>3.79</v>
      </c>
      <c r="H22" s="167" t="s">
        <v>160</v>
      </c>
    </row>
    <row r="23" spans="1:8">
      <c r="A23" s="162"/>
      <c r="B23" s="162"/>
      <c r="C23" s="162"/>
      <c r="D23" s="162"/>
      <c r="E23" s="162"/>
      <c r="F23" s="162"/>
      <c r="G23" s="162"/>
    </row>
    <row r="24" spans="1:8">
      <c r="A24" s="162"/>
      <c r="B24" s="162"/>
      <c r="C24" s="162"/>
      <c r="D24" s="162"/>
      <c r="E24" s="162"/>
      <c r="F24" s="162"/>
      <c r="G24" s="162"/>
    </row>
    <row r="25" spans="1:8">
      <c r="A25" s="162"/>
      <c r="B25" s="104"/>
      <c r="C25" s="162"/>
      <c r="D25" s="162"/>
      <c r="E25" s="162"/>
      <c r="F25" s="162"/>
      <c r="G25" s="162"/>
    </row>
    <row r="26" spans="1:8">
      <c r="A26" s="162"/>
      <c r="B26" s="162"/>
      <c r="C26" s="162"/>
      <c r="D26" s="162"/>
      <c r="E26" s="162"/>
      <c r="F26" s="162"/>
      <c r="G26" s="162"/>
    </row>
    <row r="27" spans="1:8">
      <c r="A27" s="162"/>
      <c r="B27" s="162"/>
      <c r="C27" s="162"/>
      <c r="D27" s="162"/>
      <c r="E27" s="162"/>
      <c r="F27" s="162"/>
      <c r="G27" s="162"/>
    </row>
    <row r="28" spans="1:8">
      <c r="A28" s="162"/>
      <c r="B28" s="162"/>
      <c r="C28" s="162"/>
      <c r="D28" s="162"/>
      <c r="E28" s="162"/>
      <c r="F28" s="162"/>
      <c r="G28" s="162"/>
    </row>
    <row r="29" spans="1:8">
      <c r="A29" s="162"/>
      <c r="B29" s="162"/>
      <c r="C29" s="162"/>
      <c r="D29" s="162"/>
      <c r="E29" s="162"/>
      <c r="F29" s="162"/>
      <c r="G29" s="162"/>
    </row>
    <row r="30" spans="1:8">
      <c r="A30" s="162"/>
      <c r="B30" s="162"/>
      <c r="C30" s="162"/>
      <c r="D30" s="162"/>
      <c r="E30" s="162"/>
      <c r="F30" s="162"/>
      <c r="G30" s="162"/>
    </row>
  </sheetData>
  <sheetProtection formatRows="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EB651-E7BE-A64C-89E6-706E2FD0EF0E}">
  <dimension ref="A1:H23"/>
  <sheetViews>
    <sheetView zoomScale="70" zoomScaleNormal="70" workbookViewId="0">
      <pane xSplit="1" ySplit="2" topLeftCell="B3" activePane="bottomRight" state="frozen"/>
      <selection pane="bottomRight" activeCell="D6" sqref="D6"/>
      <selection pane="bottomLeft" activeCell="A3" sqref="A3"/>
      <selection pane="topRight" activeCell="B1" sqref="B1"/>
    </sheetView>
  </sheetViews>
  <sheetFormatPr defaultColWidth="10.75" defaultRowHeight="15.6"/>
  <cols>
    <col min="1" max="1" width="64.625" style="94" customWidth="1"/>
    <col min="2" max="4" width="25" style="94" customWidth="1"/>
    <col min="5" max="7" width="16.625" style="94" customWidth="1"/>
    <col min="8" max="8" width="16.5" style="94" customWidth="1"/>
    <col min="9" max="16384" width="10.75" style="7"/>
  </cols>
  <sheetData>
    <row r="1" spans="1:8">
      <c r="A1" s="166"/>
      <c r="B1" s="196" t="s">
        <v>293</v>
      </c>
      <c r="C1" s="196"/>
      <c r="D1" s="196"/>
      <c r="E1" s="166"/>
      <c r="F1" s="166"/>
      <c r="G1" s="166"/>
      <c r="H1" s="7"/>
    </row>
    <row r="2" spans="1:8" ht="112.15" customHeight="1">
      <c r="A2" s="165" t="s">
        <v>294</v>
      </c>
      <c r="B2" s="20" t="s">
        <v>295</v>
      </c>
      <c r="C2" s="20" t="s">
        <v>296</v>
      </c>
      <c r="D2" s="20" t="s">
        <v>297</v>
      </c>
      <c r="E2" s="30" t="s">
        <v>159</v>
      </c>
      <c r="F2" s="30" t="s">
        <v>23</v>
      </c>
      <c r="G2" s="30" t="s">
        <v>24</v>
      </c>
      <c r="H2" s="7"/>
    </row>
    <row r="3" spans="1:8" ht="32.1" customHeight="1">
      <c r="A3" s="19" t="s">
        <v>298</v>
      </c>
      <c r="B3" s="88">
        <v>0</v>
      </c>
      <c r="C3" s="88"/>
      <c r="D3" s="88"/>
      <c r="E3" s="45">
        <f>SUM(B3:D3)</f>
        <v>0</v>
      </c>
      <c r="F3" s="63">
        <v>-0.2</v>
      </c>
      <c r="G3" s="45">
        <f>(B3*F3)+(C3*F3)+(D3*F3)</f>
        <v>0</v>
      </c>
      <c r="H3" s="7"/>
    </row>
    <row r="4" spans="1:8" ht="32.1" customHeight="1">
      <c r="A4" s="19"/>
      <c r="B4" s="88" t="s">
        <v>299</v>
      </c>
      <c r="C4" s="88"/>
      <c r="D4" s="88"/>
      <c r="E4" s="45"/>
      <c r="F4" s="63"/>
      <c r="G4" s="45"/>
      <c r="H4" s="7"/>
    </row>
    <row r="5" spans="1:8" ht="32.1" customHeight="1">
      <c r="A5" s="19" t="s">
        <v>300</v>
      </c>
      <c r="B5" s="81"/>
      <c r="C5" s="81">
        <v>1</v>
      </c>
      <c r="D5" s="81"/>
      <c r="E5" s="45">
        <f>SUM(B5:D5)</f>
        <v>1</v>
      </c>
      <c r="F5" s="63">
        <v>-0.2</v>
      </c>
      <c r="G5" s="45">
        <f>(B5*F5)+(C5*F5)+(D5*F5)</f>
        <v>-0.2</v>
      </c>
      <c r="H5" s="7"/>
    </row>
    <row r="6" spans="1:8" ht="32.1" customHeight="1">
      <c r="A6" s="19"/>
      <c r="B6" s="81"/>
      <c r="C6" s="81" t="s">
        <v>301</v>
      </c>
      <c r="D6" s="81"/>
      <c r="E6" s="45"/>
      <c r="F6" s="63"/>
      <c r="G6" s="45"/>
      <c r="H6" s="7"/>
    </row>
    <row r="7" spans="1:8" ht="32.1" customHeight="1">
      <c r="A7" s="20" t="s">
        <v>302</v>
      </c>
      <c r="B7" s="88">
        <v>0</v>
      </c>
      <c r="C7" s="88"/>
      <c r="D7" s="88"/>
      <c r="E7" s="45">
        <f t="shared" ref="E7:E13" si="0">SUM(B7:D7)</f>
        <v>0</v>
      </c>
      <c r="F7" s="63">
        <v>-0.2</v>
      </c>
      <c r="G7" s="45">
        <f>(B7*F7)+(C7*F7)+(D7*F7)</f>
        <v>0</v>
      </c>
      <c r="H7" s="7"/>
    </row>
    <row r="8" spans="1:8" ht="32.1" customHeight="1">
      <c r="A8" s="19"/>
      <c r="B8" s="88" t="s">
        <v>299</v>
      </c>
      <c r="C8" s="88"/>
      <c r="D8" s="88"/>
      <c r="E8" s="45"/>
      <c r="F8" s="63"/>
      <c r="G8" s="45"/>
      <c r="H8" s="7"/>
    </row>
    <row r="9" spans="1:8" ht="32.1" customHeight="1">
      <c r="A9" s="20" t="s">
        <v>303</v>
      </c>
      <c r="B9" s="81">
        <v>0</v>
      </c>
      <c r="C9" s="81"/>
      <c r="D9" s="81"/>
      <c r="E9" s="45">
        <f t="shared" si="0"/>
        <v>0</v>
      </c>
      <c r="F9" s="71">
        <v>-0.1</v>
      </c>
      <c r="G9" s="45">
        <f t="shared" ref="G9:G13" si="1">(B9*F9)+(C9*F9)+(D9*F9)</f>
        <v>0</v>
      </c>
      <c r="H9" s="7"/>
    </row>
    <row r="10" spans="1:8" ht="32.1" customHeight="1">
      <c r="A10" s="20"/>
      <c r="B10" s="81" t="s">
        <v>299</v>
      </c>
      <c r="C10" s="81"/>
      <c r="D10" s="81"/>
      <c r="E10" s="45"/>
      <c r="F10" s="71"/>
      <c r="G10" s="45"/>
      <c r="H10" s="7"/>
    </row>
    <row r="11" spans="1:8" ht="32.1" customHeight="1">
      <c r="A11" s="20" t="s">
        <v>304</v>
      </c>
      <c r="B11" s="88">
        <v>0</v>
      </c>
      <c r="C11" s="88"/>
      <c r="D11" s="88"/>
      <c r="E11" s="45">
        <f t="shared" si="0"/>
        <v>0</v>
      </c>
      <c r="F11" s="71">
        <v>-0.2</v>
      </c>
      <c r="G11" s="45">
        <f t="shared" si="1"/>
        <v>0</v>
      </c>
      <c r="H11" s="7"/>
    </row>
    <row r="12" spans="1:8" ht="32.1" customHeight="1">
      <c r="A12" s="19"/>
      <c r="B12" s="88" t="s">
        <v>299</v>
      </c>
      <c r="C12" s="88"/>
      <c r="D12" s="88"/>
      <c r="E12" s="45"/>
      <c r="F12" s="63"/>
      <c r="G12" s="45"/>
      <c r="H12" s="7"/>
    </row>
    <row r="13" spans="1:8" ht="32.1" customHeight="1">
      <c r="A13" s="20" t="s">
        <v>305</v>
      </c>
      <c r="B13" s="81">
        <v>0</v>
      </c>
      <c r="C13" s="81"/>
      <c r="D13" s="81"/>
      <c r="E13" s="45">
        <f t="shared" si="0"/>
        <v>0</v>
      </c>
      <c r="F13" s="71">
        <v>-0.1</v>
      </c>
      <c r="G13" s="45">
        <f t="shared" si="1"/>
        <v>0</v>
      </c>
      <c r="H13" s="7"/>
    </row>
    <row r="14" spans="1:8" ht="32.1" customHeight="1">
      <c r="A14" s="19"/>
      <c r="B14" s="81" t="s">
        <v>299</v>
      </c>
      <c r="C14" s="81"/>
      <c r="D14" s="81"/>
      <c r="E14" s="45"/>
      <c r="F14" s="63"/>
      <c r="G14" s="45"/>
      <c r="H14" s="7"/>
    </row>
    <row r="15" spans="1:8">
      <c r="A15" s="7"/>
      <c r="B15" s="7"/>
      <c r="C15" s="7"/>
      <c r="D15" s="7"/>
      <c r="E15" s="35" t="s">
        <v>74</v>
      </c>
      <c r="F15" s="63">
        <f>SUM(F3:F14)</f>
        <v>-1.0000000000000002</v>
      </c>
      <c r="G15" s="46">
        <f>SUM(G3:G13)</f>
        <v>-0.2</v>
      </c>
      <c r="H15" s="167" t="s">
        <v>306</v>
      </c>
    </row>
    <row r="16" spans="1:8">
      <c r="A16" s="162"/>
      <c r="B16" s="162"/>
      <c r="C16" s="162"/>
      <c r="D16" s="162"/>
      <c r="E16" s="162"/>
      <c r="F16" s="98"/>
      <c r="G16" s="162"/>
    </row>
    <row r="17" spans="1:7">
      <c r="A17" s="162"/>
      <c r="B17" s="104"/>
      <c r="C17" s="162"/>
      <c r="D17" s="162"/>
      <c r="E17" s="162"/>
      <c r="F17" s="162"/>
      <c r="G17" s="162"/>
    </row>
    <row r="18" spans="1:7">
      <c r="A18" s="162"/>
      <c r="B18" s="162"/>
      <c r="C18" s="162"/>
      <c r="D18" s="162"/>
      <c r="E18" s="162"/>
      <c r="F18" s="162"/>
      <c r="G18" s="162"/>
    </row>
    <row r="19" spans="1:7">
      <c r="A19" s="162"/>
      <c r="B19" s="162"/>
      <c r="C19" s="162"/>
      <c r="D19" s="162"/>
      <c r="E19" s="162"/>
      <c r="F19" s="162"/>
      <c r="G19" s="162"/>
    </row>
    <row r="20" spans="1:7">
      <c r="A20" s="162"/>
      <c r="B20" s="162"/>
      <c r="C20" s="162"/>
      <c r="D20" s="162"/>
      <c r="E20" s="162"/>
      <c r="F20" s="162"/>
      <c r="G20" s="162"/>
    </row>
    <row r="21" spans="1:7">
      <c r="A21" s="162"/>
      <c r="B21" s="162"/>
      <c r="C21" s="162"/>
      <c r="D21" s="162"/>
      <c r="E21" s="162"/>
      <c r="F21" s="162"/>
      <c r="G21" s="162"/>
    </row>
    <row r="22" spans="1:7">
      <c r="A22" s="162"/>
      <c r="B22" s="162"/>
      <c r="C22" s="162"/>
      <c r="D22" s="162"/>
      <c r="E22" s="162"/>
      <c r="F22" s="162"/>
      <c r="G22" s="162"/>
    </row>
    <row r="23" spans="1:7">
      <c r="A23" s="162"/>
      <c r="B23" s="162"/>
      <c r="C23" s="162"/>
      <c r="D23" s="162"/>
      <c r="E23" s="162"/>
      <c r="F23" s="162"/>
      <c r="G23" s="162"/>
    </row>
  </sheetData>
  <sheetProtection formatRows="0"/>
  <mergeCells count="1">
    <mergeCell ref="B1:D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4E62-A3CA-46AD-998A-56BDAAA7EC34}">
  <dimension ref="B2:D3"/>
  <sheetViews>
    <sheetView workbookViewId="0">
      <selection activeCell="D3" sqref="D2:D3"/>
    </sheetView>
  </sheetViews>
  <sheetFormatPr defaultColWidth="10.625" defaultRowHeight="15.6"/>
  <cols>
    <col min="2" max="4" width="16.625" customWidth="1"/>
  </cols>
  <sheetData>
    <row r="2" spans="2:4">
      <c r="B2" s="47" t="s">
        <v>18</v>
      </c>
      <c r="C2" s="47" t="s">
        <v>19</v>
      </c>
      <c r="D2" s="47"/>
    </row>
    <row r="3" spans="2:4">
      <c r="B3" s="1" t="s">
        <v>20</v>
      </c>
      <c r="C3" s="53">
        <v>44946</v>
      </c>
      <c r="D3" s="1"/>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EB9F7-4B6D-9A42-A866-4306FA3D07F1}">
  <dimension ref="A1:E67"/>
  <sheetViews>
    <sheetView zoomScale="85" zoomScaleNormal="85" workbookViewId="0">
      <pane xSplit="1" ySplit="1" topLeftCell="B49" activePane="bottomRight" state="frozen"/>
      <selection pane="bottomRight" activeCell="B4" sqref="B4"/>
      <selection pane="bottomLeft" activeCell="A2" sqref="A2"/>
      <selection pane="topRight" activeCell="B1" sqref="B1"/>
    </sheetView>
  </sheetViews>
  <sheetFormatPr defaultColWidth="10.5" defaultRowHeight="15.6"/>
  <cols>
    <col min="1" max="1" width="48.5" style="93" bestFit="1" customWidth="1"/>
    <col min="2" max="2" width="64.625" style="140" customWidth="1"/>
    <col min="3" max="4" width="16.625" style="93" customWidth="1"/>
    <col min="5" max="5" width="12.25" customWidth="1"/>
  </cols>
  <sheetData>
    <row r="1" spans="1:4">
      <c r="A1" s="41" t="s">
        <v>21</v>
      </c>
      <c r="B1" s="198" t="s">
        <v>22</v>
      </c>
      <c r="C1" s="41" t="s">
        <v>23</v>
      </c>
      <c r="D1" s="41" t="s">
        <v>24</v>
      </c>
    </row>
    <row r="2" spans="1:4">
      <c r="A2" s="122" t="s">
        <v>25</v>
      </c>
      <c r="B2" s="170">
        <v>3</v>
      </c>
      <c r="C2" s="59">
        <v>0.05</v>
      </c>
      <c r="D2" s="36">
        <f>B2*C2</f>
        <v>0.15000000000000002</v>
      </c>
    </row>
    <row r="3" spans="1:4" ht="155.1">
      <c r="A3" s="122"/>
      <c r="B3" s="199" t="s">
        <v>26</v>
      </c>
      <c r="C3" s="59"/>
      <c r="D3" s="36"/>
    </row>
    <row r="4" spans="1:4">
      <c r="A4" s="122" t="s">
        <v>27</v>
      </c>
      <c r="B4" s="170">
        <v>3</v>
      </c>
      <c r="C4" s="59">
        <v>0.05</v>
      </c>
      <c r="D4" s="36">
        <f>B4*C4</f>
        <v>0.15000000000000002</v>
      </c>
    </row>
    <row r="5" spans="1:4" ht="170.45">
      <c r="A5" s="122"/>
      <c r="B5" s="199" t="s">
        <v>28</v>
      </c>
      <c r="C5" s="59"/>
      <c r="D5" s="36"/>
    </row>
    <row r="6" spans="1:4">
      <c r="A6" s="122" t="s">
        <v>29</v>
      </c>
      <c r="B6" s="170">
        <v>3</v>
      </c>
      <c r="C6" s="59">
        <v>0.05</v>
      </c>
      <c r="D6" s="36">
        <f>B6*C6</f>
        <v>0.15000000000000002</v>
      </c>
    </row>
    <row r="7" spans="1:4" ht="123.95">
      <c r="A7" s="122"/>
      <c r="B7" s="199" t="s">
        <v>30</v>
      </c>
      <c r="C7" s="59"/>
      <c r="D7" s="36"/>
    </row>
    <row r="8" spans="1:4">
      <c r="A8" s="122" t="s">
        <v>31</v>
      </c>
      <c r="B8" s="170">
        <v>3</v>
      </c>
      <c r="C8" s="59">
        <v>0.05</v>
      </c>
      <c r="D8" s="36">
        <f>B8*C8</f>
        <v>0.15000000000000002</v>
      </c>
    </row>
    <row r="9" spans="1:4" ht="263.45">
      <c r="A9" s="122"/>
      <c r="B9" s="199" t="s">
        <v>32</v>
      </c>
      <c r="C9" s="59"/>
      <c r="D9" s="36"/>
    </row>
    <row r="10" spans="1:4">
      <c r="A10" s="122" t="s">
        <v>33</v>
      </c>
      <c r="B10" s="170">
        <v>1</v>
      </c>
      <c r="C10" s="59">
        <v>0.05</v>
      </c>
      <c r="D10" s="36">
        <f>B10*C10</f>
        <v>0.05</v>
      </c>
    </row>
    <row r="11" spans="1:4" ht="108.6">
      <c r="A11" s="122"/>
      <c r="B11" s="199" t="s">
        <v>34</v>
      </c>
      <c r="C11" s="59"/>
      <c r="D11" s="36"/>
    </row>
    <row r="12" spans="1:4">
      <c r="A12" s="122" t="s">
        <v>35</v>
      </c>
      <c r="B12" s="170">
        <v>1</v>
      </c>
      <c r="C12" s="59">
        <v>0.05</v>
      </c>
      <c r="D12" s="36">
        <f>B12*C12</f>
        <v>0.05</v>
      </c>
    </row>
    <row r="13" spans="1:4" ht="123.95">
      <c r="A13" s="122"/>
      <c r="B13" s="141" t="s">
        <v>36</v>
      </c>
      <c r="C13" s="59"/>
      <c r="D13" s="36"/>
    </row>
    <row r="14" spans="1:4">
      <c r="A14" s="122" t="s">
        <v>37</v>
      </c>
      <c r="B14" s="170">
        <v>1</v>
      </c>
      <c r="C14" s="59">
        <v>0.05</v>
      </c>
      <c r="D14" s="36">
        <f>B14*C14</f>
        <v>0.05</v>
      </c>
    </row>
    <row r="15" spans="1:4" ht="139.5">
      <c r="A15" s="122"/>
      <c r="B15" s="199" t="s">
        <v>38</v>
      </c>
      <c r="C15" s="59"/>
      <c r="D15" s="36"/>
    </row>
    <row r="16" spans="1:4">
      <c r="A16" s="122" t="s">
        <v>39</v>
      </c>
      <c r="B16" s="170">
        <v>1</v>
      </c>
      <c r="C16" s="59">
        <v>0.03</v>
      </c>
      <c r="D16" s="36">
        <f>B16*C16</f>
        <v>0.03</v>
      </c>
    </row>
    <row r="17" spans="1:4" ht="139.5">
      <c r="A17" s="122"/>
      <c r="B17" s="199" t="s">
        <v>40</v>
      </c>
      <c r="C17" s="59"/>
      <c r="D17" s="36"/>
    </row>
    <row r="18" spans="1:4">
      <c r="A18" s="122" t="s">
        <v>41</v>
      </c>
      <c r="B18" s="170">
        <v>2</v>
      </c>
      <c r="C18" s="59">
        <v>0.02</v>
      </c>
      <c r="D18" s="36">
        <f>B18*C18</f>
        <v>0.04</v>
      </c>
    </row>
    <row r="19" spans="1:4" ht="62.1">
      <c r="A19" s="122"/>
      <c r="B19" s="199" t="s">
        <v>42</v>
      </c>
      <c r="C19" s="59"/>
      <c r="D19" s="36"/>
    </row>
    <row r="20" spans="1:4">
      <c r="A20" s="122" t="s">
        <v>43</v>
      </c>
      <c r="B20" s="170">
        <v>1</v>
      </c>
      <c r="C20" s="59">
        <v>0.03</v>
      </c>
      <c r="D20" s="36">
        <f>B20*C20</f>
        <v>0.03</v>
      </c>
    </row>
    <row r="21" spans="1:4" ht="170.45">
      <c r="A21" s="122"/>
      <c r="B21" s="199" t="s">
        <v>44</v>
      </c>
      <c r="C21" s="59"/>
      <c r="D21" s="36"/>
    </row>
    <row r="22" spans="1:4">
      <c r="A22" s="122" t="s">
        <v>45</v>
      </c>
      <c r="B22" s="170">
        <v>0</v>
      </c>
      <c r="C22" s="59">
        <v>0.03</v>
      </c>
      <c r="D22" s="36">
        <f>B22*C22</f>
        <v>0</v>
      </c>
    </row>
    <row r="23" spans="1:4" ht="30.95">
      <c r="A23" s="122"/>
      <c r="B23" s="141" t="s">
        <v>46</v>
      </c>
      <c r="C23" s="59"/>
      <c r="D23" s="36"/>
    </row>
    <row r="24" spans="1:4" ht="30.95">
      <c r="A24" s="123" t="s">
        <v>47</v>
      </c>
      <c r="B24" s="170">
        <v>0.5</v>
      </c>
      <c r="C24" s="59">
        <v>0.03</v>
      </c>
      <c r="D24" s="36">
        <f>B24*C24</f>
        <v>1.4999999999999999E-2</v>
      </c>
    </row>
    <row r="25" spans="1:4" ht="46.5">
      <c r="A25" s="122"/>
      <c r="B25" s="199" t="s">
        <v>48</v>
      </c>
      <c r="C25" s="59"/>
      <c r="D25" s="36"/>
    </row>
    <row r="26" spans="1:4">
      <c r="A26" s="122" t="s">
        <v>49</v>
      </c>
      <c r="B26" s="170">
        <v>3</v>
      </c>
      <c r="C26" s="59">
        <v>0.04</v>
      </c>
      <c r="D26" s="36">
        <f>B26*C26</f>
        <v>0.12</v>
      </c>
    </row>
    <row r="27" spans="1:4" ht="93">
      <c r="A27" s="122"/>
      <c r="B27" s="199" t="s">
        <v>50</v>
      </c>
      <c r="C27" s="59"/>
      <c r="D27" s="36"/>
    </row>
    <row r="28" spans="1:4">
      <c r="A28" s="122" t="s">
        <v>51</v>
      </c>
      <c r="B28" s="170">
        <v>3</v>
      </c>
      <c r="C28" s="59">
        <v>0.03</v>
      </c>
      <c r="D28" s="36">
        <f>B28*C28</f>
        <v>0.09</v>
      </c>
    </row>
    <row r="29" spans="1:4" ht="93">
      <c r="A29" s="122"/>
      <c r="B29" s="199" t="s">
        <v>50</v>
      </c>
      <c r="C29" s="59"/>
      <c r="D29" s="36"/>
    </row>
    <row r="30" spans="1:4">
      <c r="A30" s="122" t="s">
        <v>52</v>
      </c>
      <c r="B30" s="170">
        <v>0</v>
      </c>
      <c r="C30" s="59">
        <v>0.04</v>
      </c>
      <c r="D30" s="36">
        <f>B30*C30</f>
        <v>0</v>
      </c>
    </row>
    <row r="31" spans="1:4" ht="30.95">
      <c r="A31" s="122"/>
      <c r="B31" s="141" t="s">
        <v>46</v>
      </c>
      <c r="C31" s="59"/>
      <c r="D31" s="36"/>
    </row>
    <row r="32" spans="1:4">
      <c r="A32" s="122" t="s">
        <v>53</v>
      </c>
      <c r="B32" s="170">
        <v>0</v>
      </c>
      <c r="C32" s="59">
        <v>0.04</v>
      </c>
      <c r="D32" s="36">
        <f>B32*C32</f>
        <v>0</v>
      </c>
    </row>
    <row r="33" spans="1:5" ht="30.95">
      <c r="A33" s="122"/>
      <c r="B33" s="141" t="s">
        <v>46</v>
      </c>
      <c r="C33" s="59"/>
      <c r="D33" s="36"/>
    </row>
    <row r="34" spans="1:5">
      <c r="A34" s="122" t="s">
        <v>54</v>
      </c>
      <c r="B34" s="170">
        <v>0</v>
      </c>
      <c r="C34" s="59">
        <v>0.03</v>
      </c>
      <c r="D34" s="36">
        <f>B34*C34</f>
        <v>0</v>
      </c>
    </row>
    <row r="35" spans="1:5" ht="30.95">
      <c r="A35" s="122"/>
      <c r="B35" s="141" t="s">
        <v>46</v>
      </c>
      <c r="C35" s="59"/>
      <c r="D35" s="36"/>
    </row>
    <row r="36" spans="1:5">
      <c r="A36" s="122" t="s">
        <v>55</v>
      </c>
      <c r="B36" s="170">
        <v>1</v>
      </c>
      <c r="C36" s="59">
        <v>0.05</v>
      </c>
      <c r="D36" s="36">
        <f>B36*C36</f>
        <v>0.05</v>
      </c>
    </row>
    <row r="37" spans="1:5" ht="108.6">
      <c r="A37" s="122"/>
      <c r="B37" s="199" t="s">
        <v>56</v>
      </c>
      <c r="C37" s="59"/>
      <c r="D37" s="36"/>
    </row>
    <row r="38" spans="1:5">
      <c r="A38" s="122" t="s">
        <v>57</v>
      </c>
      <c r="B38" s="170">
        <v>3</v>
      </c>
      <c r="C38" s="59">
        <v>0.05</v>
      </c>
      <c r="D38" s="36">
        <f>B38*C38</f>
        <v>0.15000000000000002</v>
      </c>
    </row>
    <row r="39" spans="1:5" ht="62.1">
      <c r="A39" s="122"/>
      <c r="B39" s="199" t="s">
        <v>58</v>
      </c>
      <c r="C39" s="59"/>
      <c r="D39" s="36"/>
    </row>
    <row r="40" spans="1:5">
      <c r="A40" s="123" t="s">
        <v>59</v>
      </c>
      <c r="B40" s="170">
        <v>2</v>
      </c>
      <c r="C40" s="59">
        <v>0.04</v>
      </c>
      <c r="D40" s="36">
        <f>B40*C40</f>
        <v>0.08</v>
      </c>
    </row>
    <row r="41" spans="1:5" ht="123.95">
      <c r="A41" s="122"/>
      <c r="B41" s="141" t="s">
        <v>60</v>
      </c>
      <c r="C41" s="59"/>
      <c r="D41" s="36"/>
    </row>
    <row r="42" spans="1:5">
      <c r="A42" s="122" t="s">
        <v>61</v>
      </c>
      <c r="B42" s="170">
        <v>3</v>
      </c>
      <c r="C42" s="59">
        <v>0.02</v>
      </c>
      <c r="D42" s="36">
        <f>B42*C42</f>
        <v>0.06</v>
      </c>
    </row>
    <row r="43" spans="1:5" ht="123.95">
      <c r="A43" s="122"/>
      <c r="B43" s="171" t="s">
        <v>62</v>
      </c>
      <c r="C43" s="59"/>
      <c r="D43" s="36"/>
    </row>
    <row r="44" spans="1:5">
      <c r="A44" s="122" t="s">
        <v>63</v>
      </c>
      <c r="B44" s="170">
        <v>3</v>
      </c>
      <c r="C44" s="59">
        <v>0.03</v>
      </c>
      <c r="D44" s="36">
        <f>B44*C44</f>
        <v>0.09</v>
      </c>
    </row>
    <row r="45" spans="1:5" ht="139.5">
      <c r="A45" s="122"/>
      <c r="B45" s="200" t="s">
        <v>64</v>
      </c>
      <c r="C45" s="59"/>
      <c r="D45" s="36"/>
    </row>
    <row r="46" spans="1:5">
      <c r="A46" s="122" t="s">
        <v>65</v>
      </c>
      <c r="B46" s="170">
        <v>1.5</v>
      </c>
      <c r="C46" s="59">
        <v>0.03</v>
      </c>
      <c r="D46" s="36">
        <f>B46*C46</f>
        <v>4.4999999999999998E-2</v>
      </c>
      <c r="E46" s="115"/>
    </row>
    <row r="47" spans="1:5" ht="46.5">
      <c r="A47" s="122"/>
      <c r="B47" s="141" t="s">
        <v>66</v>
      </c>
      <c r="C47" s="59"/>
      <c r="D47" s="36"/>
    </row>
    <row r="48" spans="1:5">
      <c r="A48" s="122" t="s">
        <v>67</v>
      </c>
      <c r="B48" s="170">
        <v>0.5</v>
      </c>
      <c r="C48" s="59">
        <v>0.02</v>
      </c>
      <c r="D48" s="36">
        <f>B48*C48</f>
        <v>0.01</v>
      </c>
    </row>
    <row r="49" spans="1:5" ht="46.5">
      <c r="A49" s="122"/>
      <c r="B49" s="199" t="s">
        <v>68</v>
      </c>
      <c r="C49" s="59"/>
      <c r="D49" s="36"/>
    </row>
    <row r="50" spans="1:5">
      <c r="A50" s="122" t="s">
        <v>69</v>
      </c>
      <c r="B50" s="170">
        <v>0</v>
      </c>
      <c r="C50" s="59">
        <v>0.02</v>
      </c>
      <c r="D50" s="36">
        <f>B50*C50</f>
        <v>0</v>
      </c>
    </row>
    <row r="51" spans="1:5" ht="30.95">
      <c r="A51" s="122"/>
      <c r="B51" s="141" t="s">
        <v>46</v>
      </c>
      <c r="C51" s="59"/>
      <c r="D51" s="36"/>
    </row>
    <row r="52" spans="1:5">
      <c r="A52" s="122" t="s">
        <v>70</v>
      </c>
      <c r="B52" s="170">
        <v>0</v>
      </c>
      <c r="C52" s="59">
        <v>0.02</v>
      </c>
      <c r="D52" s="36">
        <f>B52*C52</f>
        <v>0</v>
      </c>
    </row>
    <row r="53" spans="1:5" ht="30.95">
      <c r="A53" s="122"/>
      <c r="B53" s="141" t="s">
        <v>46</v>
      </c>
      <c r="C53" s="59"/>
      <c r="D53" s="36"/>
    </row>
    <row r="54" spans="1:5">
      <c r="A54" s="122" t="s">
        <v>71</v>
      </c>
      <c r="B54" s="170">
        <v>0</v>
      </c>
      <c r="C54" s="59">
        <v>0.02</v>
      </c>
      <c r="D54" s="36">
        <f>B54*C54</f>
        <v>0</v>
      </c>
    </row>
    <row r="55" spans="1:5" ht="30.95">
      <c r="A55" s="122"/>
      <c r="B55" s="141" t="s">
        <v>46</v>
      </c>
      <c r="C55" s="59"/>
      <c r="D55" s="36"/>
    </row>
    <row r="56" spans="1:5">
      <c r="A56" s="122" t="s">
        <v>72</v>
      </c>
      <c r="B56" s="170">
        <v>1</v>
      </c>
      <c r="C56" s="59">
        <v>0.03</v>
      </c>
      <c r="D56" s="36">
        <f>B56*C56</f>
        <v>0.03</v>
      </c>
    </row>
    <row r="57" spans="1:5">
      <c r="A57" s="126"/>
      <c r="B57" s="14" t="s">
        <v>73</v>
      </c>
      <c r="C57" s="59"/>
      <c r="D57" s="36"/>
    </row>
    <row r="58" spans="1:5">
      <c r="A58"/>
      <c r="B58" s="201" t="s">
        <v>74</v>
      </c>
      <c r="C58" s="59">
        <f>SUM(C2:C56)</f>
        <v>1.0000000000000004</v>
      </c>
      <c r="D58" s="79">
        <f>SUM(D2:D56)</f>
        <v>1.5900000000000005</v>
      </c>
      <c r="E58" s="49" t="s">
        <v>75</v>
      </c>
    </row>
    <row r="59" spans="1:5">
      <c r="A59" s="179"/>
      <c r="B59" s="179"/>
      <c r="C59" s="107"/>
      <c r="D59" s="100"/>
    </row>
    <row r="60" spans="1:5">
      <c r="A60" s="179"/>
      <c r="B60" s="179"/>
      <c r="C60" s="107"/>
      <c r="D60" s="100"/>
    </row>
    <row r="61" spans="1:5">
      <c r="A61" s="179"/>
      <c r="B61" s="179"/>
      <c r="C61" s="103"/>
      <c r="D61" s="100"/>
    </row>
    <row r="62" spans="1:5">
      <c r="A62" s="179"/>
      <c r="B62" s="179"/>
      <c r="C62" s="107"/>
      <c r="D62" s="100"/>
    </row>
    <row r="63" spans="1:5">
      <c r="A63" s="179"/>
      <c r="B63" s="179"/>
      <c r="C63" s="107"/>
      <c r="D63" s="100"/>
    </row>
    <row r="64" spans="1:5">
      <c r="A64" s="107"/>
      <c r="B64" s="179"/>
      <c r="C64" s="179"/>
      <c r="D64" s="100"/>
    </row>
    <row r="65" spans="1:3">
      <c r="A65" s="108"/>
      <c r="B65" s="202"/>
      <c r="C65" s="108"/>
    </row>
    <row r="66" spans="1:3">
      <c r="A66" s="108"/>
      <c r="B66" s="202"/>
      <c r="C66" s="108"/>
    </row>
    <row r="67" spans="1:3">
      <c r="A67" s="108"/>
      <c r="B67" s="202"/>
      <c r="C67" s="108"/>
    </row>
  </sheetData>
  <sheetProtection formatRows="0"/>
  <mergeCells count="6">
    <mergeCell ref="B64:C64"/>
    <mergeCell ref="A59:B59"/>
    <mergeCell ref="A60:B60"/>
    <mergeCell ref="A61:B61"/>
    <mergeCell ref="A62:B62"/>
    <mergeCell ref="A63:B6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D614-DA37-BE45-8396-EA5DF8BDFA25}">
  <dimension ref="A1:I82"/>
  <sheetViews>
    <sheetView zoomScale="85" zoomScaleNormal="85" workbookViewId="0">
      <pane xSplit="1" ySplit="1" topLeftCell="B53" activePane="bottomRight" state="frozen"/>
      <selection pane="bottomRight" activeCell="D30" sqref="D30"/>
      <selection pane="bottomLeft" activeCell="A2" sqref="A2"/>
      <selection pane="topRight" activeCell="B1" sqref="B1"/>
    </sheetView>
  </sheetViews>
  <sheetFormatPr defaultColWidth="10.75" defaultRowHeight="15.6"/>
  <cols>
    <col min="1" max="1" width="49.625" style="124" bestFit="1" customWidth="1"/>
    <col min="2" max="2" width="64.625" style="94" customWidth="1"/>
    <col min="3" max="4" width="16.625" style="95" customWidth="1"/>
    <col min="5" max="5" width="15.25" style="1" customWidth="1"/>
    <col min="6" max="7" width="10.75" style="1" customWidth="1"/>
    <col min="8" max="8" width="51.875" style="1" customWidth="1"/>
    <col min="9" max="9" width="77.75" style="1" bestFit="1" customWidth="1"/>
    <col min="10" max="16384" width="10.75" style="1"/>
  </cols>
  <sheetData>
    <row r="1" spans="1:9">
      <c r="A1" s="121" t="s">
        <v>21</v>
      </c>
      <c r="B1" s="30" t="s">
        <v>76</v>
      </c>
      <c r="C1" s="165" t="s">
        <v>23</v>
      </c>
      <c r="D1" s="165" t="s">
        <v>24</v>
      </c>
    </row>
    <row r="2" spans="1:9">
      <c r="A2" s="122" t="s">
        <v>25</v>
      </c>
      <c r="B2" s="143">
        <v>0</v>
      </c>
      <c r="C2" s="59">
        <v>0.05</v>
      </c>
      <c r="D2" s="36">
        <f>B2*C2</f>
        <v>0</v>
      </c>
      <c r="H2" s="117"/>
      <c r="I2" s="118"/>
    </row>
    <row r="3" spans="1:9" ht="30.95">
      <c r="A3" s="122"/>
      <c r="B3" s="142" t="s">
        <v>77</v>
      </c>
      <c r="C3" s="59"/>
      <c r="D3" s="36"/>
      <c r="H3" s="117"/>
      <c r="I3" s="119"/>
    </row>
    <row r="4" spans="1:9">
      <c r="A4" s="122" t="s">
        <v>27</v>
      </c>
      <c r="B4" s="143">
        <v>0</v>
      </c>
      <c r="C4" s="59">
        <v>0.05</v>
      </c>
      <c r="D4" s="36">
        <f>B4*C4</f>
        <v>0</v>
      </c>
      <c r="E4" s="116"/>
      <c r="H4" s="117"/>
      <c r="I4" s="118"/>
    </row>
    <row r="5" spans="1:9" ht="30.95">
      <c r="A5" s="122"/>
      <c r="B5" s="142" t="s">
        <v>77</v>
      </c>
      <c r="C5" s="59"/>
      <c r="D5" s="36"/>
      <c r="H5" s="117"/>
      <c r="I5" s="119"/>
    </row>
    <row r="6" spans="1:9">
      <c r="A6" s="122" t="s">
        <v>29</v>
      </c>
      <c r="B6" s="143">
        <v>0</v>
      </c>
      <c r="C6" s="59">
        <v>0.05</v>
      </c>
      <c r="D6" s="36">
        <f>B6*C6</f>
        <v>0</v>
      </c>
      <c r="E6" s="116"/>
      <c r="H6" s="117"/>
      <c r="I6" s="118"/>
    </row>
    <row r="7" spans="1:9" ht="30.95">
      <c r="A7" s="122"/>
      <c r="B7" s="142" t="s">
        <v>77</v>
      </c>
      <c r="C7" s="59"/>
      <c r="D7" s="36"/>
      <c r="H7" s="117"/>
      <c r="I7" s="120"/>
    </row>
    <row r="8" spans="1:9">
      <c r="A8" s="122" t="s">
        <v>31</v>
      </c>
      <c r="B8" s="143">
        <v>0</v>
      </c>
      <c r="C8" s="59">
        <v>0.05</v>
      </c>
      <c r="D8" s="36">
        <f>B8*C8</f>
        <v>0</v>
      </c>
      <c r="E8" s="116"/>
      <c r="H8" s="117"/>
      <c r="I8" s="118"/>
    </row>
    <row r="9" spans="1:9" ht="30.95">
      <c r="A9" s="122"/>
      <c r="B9" s="142" t="s">
        <v>77</v>
      </c>
      <c r="C9" s="59"/>
      <c r="D9" s="36"/>
      <c r="H9" s="117"/>
      <c r="I9" s="118"/>
    </row>
    <row r="10" spans="1:9">
      <c r="A10" s="122" t="s">
        <v>33</v>
      </c>
      <c r="B10" s="143">
        <v>0</v>
      </c>
      <c r="C10" s="59">
        <v>0.05</v>
      </c>
      <c r="D10" s="36">
        <f>B10*C10</f>
        <v>0</v>
      </c>
      <c r="E10" s="116"/>
      <c r="H10" s="117"/>
      <c r="I10" s="118"/>
    </row>
    <row r="11" spans="1:9" ht="30.95">
      <c r="A11" s="122"/>
      <c r="B11" s="142" t="s">
        <v>77</v>
      </c>
      <c r="C11" s="59"/>
      <c r="D11" s="36"/>
      <c r="H11" s="117"/>
      <c r="I11" s="119"/>
    </row>
    <row r="12" spans="1:9">
      <c r="A12" s="122" t="s">
        <v>35</v>
      </c>
      <c r="B12" s="143">
        <v>0</v>
      </c>
      <c r="C12" s="59">
        <v>0.05</v>
      </c>
      <c r="D12" s="36">
        <f>B12*C12</f>
        <v>0</v>
      </c>
      <c r="E12" s="116"/>
      <c r="H12" s="117"/>
      <c r="I12" s="118"/>
    </row>
    <row r="13" spans="1:9" ht="30.95">
      <c r="A13" s="122"/>
      <c r="B13" s="142" t="s">
        <v>77</v>
      </c>
      <c r="C13" s="59"/>
      <c r="D13" s="36"/>
      <c r="H13" s="117"/>
      <c r="I13" s="119"/>
    </row>
    <row r="14" spans="1:9">
      <c r="A14" s="122" t="s">
        <v>37</v>
      </c>
      <c r="B14" s="143">
        <v>0</v>
      </c>
      <c r="C14" s="59">
        <v>0.05</v>
      </c>
      <c r="D14" s="36">
        <f>B14*C14</f>
        <v>0</v>
      </c>
      <c r="E14" s="116"/>
      <c r="H14" s="117"/>
      <c r="I14" s="118"/>
    </row>
    <row r="15" spans="1:9" ht="30.95">
      <c r="A15" s="122"/>
      <c r="B15" s="142" t="s">
        <v>77</v>
      </c>
      <c r="C15" s="59"/>
      <c r="D15" s="36"/>
      <c r="H15" s="117"/>
      <c r="I15" s="119"/>
    </row>
    <row r="16" spans="1:9">
      <c r="A16" s="122" t="s">
        <v>39</v>
      </c>
      <c r="B16" s="143">
        <v>0</v>
      </c>
      <c r="C16" s="59">
        <v>0.03</v>
      </c>
      <c r="D16" s="36">
        <f>B16*C16</f>
        <v>0</v>
      </c>
      <c r="E16" s="116"/>
      <c r="H16" s="117"/>
      <c r="I16" s="118"/>
    </row>
    <row r="17" spans="1:9" ht="30.95">
      <c r="A17" s="122"/>
      <c r="B17" s="142" t="s">
        <v>77</v>
      </c>
      <c r="C17" s="59"/>
      <c r="D17" s="36"/>
      <c r="H17" s="117"/>
      <c r="I17" s="119"/>
    </row>
    <row r="18" spans="1:9">
      <c r="A18" s="122" t="s">
        <v>41</v>
      </c>
      <c r="B18" s="143">
        <v>0</v>
      </c>
      <c r="C18" s="59">
        <v>0.02</v>
      </c>
      <c r="D18" s="36">
        <f>B18*C18</f>
        <v>0</v>
      </c>
      <c r="E18" s="116"/>
      <c r="H18" s="117"/>
      <c r="I18" s="118"/>
    </row>
    <row r="19" spans="1:9" ht="30.95">
      <c r="A19" s="122"/>
      <c r="B19" s="142" t="s">
        <v>77</v>
      </c>
      <c r="C19" s="59"/>
      <c r="D19" s="36"/>
      <c r="H19" s="117"/>
      <c r="I19" s="119"/>
    </row>
    <row r="20" spans="1:9">
      <c r="A20" s="122" t="s">
        <v>43</v>
      </c>
      <c r="B20" s="143">
        <v>0</v>
      </c>
      <c r="C20" s="59">
        <v>0.03</v>
      </c>
      <c r="D20" s="36">
        <f>B20*C20</f>
        <v>0</v>
      </c>
      <c r="E20" s="116"/>
      <c r="H20" s="117"/>
      <c r="I20" s="118"/>
    </row>
    <row r="21" spans="1:9" ht="30.95">
      <c r="A21" s="122"/>
      <c r="B21" s="142" t="s">
        <v>77</v>
      </c>
      <c r="C21" s="59"/>
      <c r="D21" s="36"/>
      <c r="H21" s="117"/>
      <c r="I21" s="119"/>
    </row>
    <row r="22" spans="1:9">
      <c r="A22" s="122" t="s">
        <v>45</v>
      </c>
      <c r="B22" s="143">
        <v>0</v>
      </c>
      <c r="C22" s="59">
        <v>0.03</v>
      </c>
      <c r="D22" s="36">
        <f>B22*C22</f>
        <v>0</v>
      </c>
      <c r="H22" s="117"/>
      <c r="I22" s="118"/>
    </row>
    <row r="23" spans="1:9" ht="30.95">
      <c r="A23" s="122"/>
      <c r="B23" s="142" t="s">
        <v>77</v>
      </c>
      <c r="C23" s="59"/>
      <c r="D23" s="36"/>
      <c r="H23" s="117"/>
      <c r="I23" s="118"/>
    </row>
    <row r="24" spans="1:9" ht="30.95">
      <c r="A24" s="123" t="s">
        <v>47</v>
      </c>
      <c r="B24" s="143">
        <v>0</v>
      </c>
      <c r="C24" s="59">
        <v>0.03</v>
      </c>
      <c r="D24" s="36">
        <f>B24*C24</f>
        <v>0</v>
      </c>
      <c r="H24" s="117"/>
      <c r="I24" s="118"/>
    </row>
    <row r="25" spans="1:9" ht="30.95">
      <c r="A25" s="122"/>
      <c r="B25" s="142" t="s">
        <v>77</v>
      </c>
      <c r="C25" s="59"/>
      <c r="D25" s="36"/>
      <c r="H25" s="117"/>
      <c r="I25" s="118"/>
    </row>
    <row r="26" spans="1:9">
      <c r="A26" s="122" t="s">
        <v>49</v>
      </c>
      <c r="B26" s="143">
        <v>0</v>
      </c>
      <c r="C26" s="59">
        <v>0.04</v>
      </c>
      <c r="D26" s="36">
        <f>B26*C26</f>
        <v>0</v>
      </c>
      <c r="H26" s="117"/>
      <c r="I26" s="118"/>
    </row>
    <row r="27" spans="1:9" ht="30.95">
      <c r="A27" s="122"/>
      <c r="B27" s="142" t="s">
        <v>77</v>
      </c>
      <c r="C27" s="59"/>
      <c r="D27" s="36"/>
      <c r="H27" s="117"/>
      <c r="I27" s="118"/>
    </row>
    <row r="28" spans="1:9">
      <c r="A28" s="122" t="s">
        <v>51</v>
      </c>
      <c r="B28" s="143">
        <v>0</v>
      </c>
      <c r="C28" s="59">
        <v>0.03</v>
      </c>
      <c r="D28" s="36">
        <f>B28*C28</f>
        <v>0</v>
      </c>
      <c r="H28" s="117"/>
      <c r="I28" s="118"/>
    </row>
    <row r="29" spans="1:9" ht="30.95">
      <c r="A29" s="122"/>
      <c r="B29" s="142" t="s">
        <v>77</v>
      </c>
      <c r="C29" s="59"/>
      <c r="D29" s="36"/>
      <c r="H29" s="117"/>
      <c r="I29" s="118"/>
    </row>
    <row r="30" spans="1:9">
      <c r="A30" s="122" t="s">
        <v>52</v>
      </c>
      <c r="B30" s="88">
        <v>1.5</v>
      </c>
      <c r="C30" s="59">
        <v>0.04</v>
      </c>
      <c r="D30" s="36">
        <f>B30*C30</f>
        <v>0.06</v>
      </c>
      <c r="H30" s="117"/>
      <c r="I30" s="118"/>
    </row>
    <row r="31" spans="1:9" ht="46.5">
      <c r="A31" s="122"/>
      <c r="B31" s="145" t="s">
        <v>78</v>
      </c>
      <c r="C31" s="59"/>
      <c r="D31" s="36"/>
      <c r="H31" s="117"/>
      <c r="I31" s="118"/>
    </row>
    <row r="32" spans="1:9">
      <c r="A32" s="122" t="s">
        <v>53</v>
      </c>
      <c r="B32" s="88">
        <v>1.5</v>
      </c>
      <c r="C32" s="59">
        <v>0.04</v>
      </c>
      <c r="D32" s="36">
        <f>B32*C32</f>
        <v>0.06</v>
      </c>
      <c r="H32" s="117"/>
      <c r="I32" s="118"/>
    </row>
    <row r="33" spans="1:9" ht="46.5">
      <c r="A33" s="122"/>
      <c r="B33" s="144" t="s">
        <v>79</v>
      </c>
      <c r="C33" s="59"/>
      <c r="D33" s="36"/>
      <c r="H33" s="117"/>
      <c r="I33" s="118"/>
    </row>
    <row r="34" spans="1:9">
      <c r="A34" s="122" t="s">
        <v>54</v>
      </c>
      <c r="B34" s="143">
        <v>0</v>
      </c>
      <c r="C34" s="59">
        <v>0.03</v>
      </c>
      <c r="D34" s="36">
        <f>B34*C34</f>
        <v>0</v>
      </c>
      <c r="H34" s="117"/>
      <c r="I34" s="118"/>
    </row>
    <row r="35" spans="1:9" ht="30.95">
      <c r="A35" s="122"/>
      <c r="B35" s="142" t="s">
        <v>77</v>
      </c>
      <c r="C35" s="59"/>
      <c r="D35" s="36"/>
      <c r="H35" s="117"/>
      <c r="I35" s="118"/>
    </row>
    <row r="36" spans="1:9">
      <c r="A36" s="122" t="s">
        <v>55</v>
      </c>
      <c r="B36" s="143">
        <v>0</v>
      </c>
      <c r="C36" s="59">
        <v>0.05</v>
      </c>
      <c r="D36" s="36">
        <f>B36*C36</f>
        <v>0</v>
      </c>
      <c r="H36" s="117"/>
      <c r="I36" s="118"/>
    </row>
    <row r="37" spans="1:9" ht="30.95">
      <c r="A37" s="122"/>
      <c r="B37" s="142" t="s">
        <v>77</v>
      </c>
      <c r="C37" s="59"/>
      <c r="D37" s="36"/>
      <c r="H37" s="117"/>
      <c r="I37" s="119"/>
    </row>
    <row r="38" spans="1:9">
      <c r="A38" s="122" t="s">
        <v>57</v>
      </c>
      <c r="B38" s="143">
        <v>0</v>
      </c>
      <c r="C38" s="59">
        <v>0.05</v>
      </c>
      <c r="D38" s="36">
        <f>B38*C38</f>
        <v>0</v>
      </c>
      <c r="H38" s="117"/>
      <c r="I38" s="118"/>
    </row>
    <row r="39" spans="1:9" ht="30.95">
      <c r="A39" s="122"/>
      <c r="B39" s="142" t="s">
        <v>77</v>
      </c>
      <c r="C39" s="59"/>
      <c r="D39" s="36"/>
      <c r="H39" s="117"/>
      <c r="I39" s="119"/>
    </row>
    <row r="40" spans="1:9" s="55" customFormat="1">
      <c r="A40" s="123" t="s">
        <v>59</v>
      </c>
      <c r="B40" s="88">
        <v>4</v>
      </c>
      <c r="C40" s="59">
        <v>0.04</v>
      </c>
      <c r="D40" s="60">
        <f>B40*C40</f>
        <v>0.16</v>
      </c>
      <c r="H40" s="117"/>
      <c r="I40" s="118"/>
    </row>
    <row r="41" spans="1:9" ht="93">
      <c r="A41" s="122"/>
      <c r="B41" s="144" t="s">
        <v>80</v>
      </c>
      <c r="C41" s="59"/>
      <c r="D41" s="36"/>
      <c r="H41" s="117"/>
      <c r="I41" s="118"/>
    </row>
    <row r="42" spans="1:9">
      <c r="A42" s="122" t="s">
        <v>61</v>
      </c>
      <c r="B42" s="143">
        <v>0</v>
      </c>
      <c r="C42" s="59">
        <v>0.02</v>
      </c>
      <c r="D42" s="36">
        <f>B42*C42</f>
        <v>0</v>
      </c>
      <c r="H42" s="117"/>
      <c r="I42" s="118"/>
    </row>
    <row r="43" spans="1:9" ht="30.95">
      <c r="A43" s="122"/>
      <c r="B43" s="142" t="s">
        <v>77</v>
      </c>
      <c r="C43" s="59"/>
      <c r="D43" s="36"/>
      <c r="H43" s="117"/>
      <c r="I43" s="119"/>
    </row>
    <row r="44" spans="1:9">
      <c r="A44" s="122" t="s">
        <v>63</v>
      </c>
      <c r="B44" s="143">
        <v>0</v>
      </c>
      <c r="C44" s="59">
        <v>0.03</v>
      </c>
      <c r="D44" s="36">
        <f>B44*C44</f>
        <v>0</v>
      </c>
      <c r="H44" s="117"/>
      <c r="I44" s="118"/>
    </row>
    <row r="45" spans="1:9" ht="30.95">
      <c r="A45" s="122"/>
      <c r="B45" s="142" t="s">
        <v>77</v>
      </c>
      <c r="C45" s="59"/>
      <c r="D45" s="36"/>
      <c r="H45" s="117"/>
      <c r="I45" s="119"/>
    </row>
    <row r="46" spans="1:9">
      <c r="A46" s="122" t="s">
        <v>65</v>
      </c>
      <c r="B46" s="143">
        <v>0</v>
      </c>
      <c r="C46" s="59">
        <v>0.03</v>
      </c>
      <c r="D46" s="36">
        <f>B46*C46</f>
        <v>0</v>
      </c>
      <c r="H46" s="117"/>
      <c r="I46" s="118"/>
    </row>
    <row r="47" spans="1:9" ht="30.95">
      <c r="A47" s="122"/>
      <c r="B47" s="142" t="s">
        <v>77</v>
      </c>
      <c r="C47" s="59"/>
      <c r="D47" s="36"/>
      <c r="H47" s="117"/>
      <c r="I47" s="118"/>
    </row>
    <row r="48" spans="1:9">
      <c r="A48" s="122" t="s">
        <v>67</v>
      </c>
      <c r="B48" s="143">
        <v>0</v>
      </c>
      <c r="C48" s="59">
        <v>0.02</v>
      </c>
      <c r="D48" s="36">
        <f>B48*C48</f>
        <v>0</v>
      </c>
      <c r="H48" s="117"/>
      <c r="I48" s="118"/>
    </row>
    <row r="49" spans="1:9" ht="30.95">
      <c r="A49" s="122"/>
      <c r="B49" s="142" t="s">
        <v>77</v>
      </c>
      <c r="C49" s="59"/>
      <c r="D49" s="36"/>
      <c r="H49" s="117"/>
      <c r="I49" s="118"/>
    </row>
    <row r="50" spans="1:9">
      <c r="A50" s="122" t="s">
        <v>69</v>
      </c>
      <c r="B50" s="143">
        <v>0</v>
      </c>
      <c r="C50" s="59">
        <v>0.02</v>
      </c>
      <c r="D50" s="36">
        <f>B50*C50</f>
        <v>0</v>
      </c>
      <c r="H50" s="117"/>
      <c r="I50" s="118"/>
    </row>
    <row r="51" spans="1:9" ht="30.95">
      <c r="A51" s="122"/>
      <c r="B51" s="142" t="s">
        <v>77</v>
      </c>
      <c r="C51" s="59"/>
      <c r="D51" s="36"/>
      <c r="H51" s="117"/>
      <c r="I51" s="118"/>
    </row>
    <row r="52" spans="1:9">
      <c r="A52" s="122" t="s">
        <v>70</v>
      </c>
      <c r="B52" s="143">
        <v>0</v>
      </c>
      <c r="C52" s="59">
        <v>0.02</v>
      </c>
      <c r="D52" s="36">
        <f>B52*C52</f>
        <v>0</v>
      </c>
      <c r="H52" s="117"/>
      <c r="I52" s="118"/>
    </row>
    <row r="53" spans="1:9" ht="30.95">
      <c r="A53" s="122"/>
      <c r="B53" s="142" t="s">
        <v>77</v>
      </c>
      <c r="C53" s="59"/>
      <c r="D53" s="36"/>
      <c r="H53" s="117"/>
      <c r="I53" s="118"/>
    </row>
    <row r="54" spans="1:9">
      <c r="A54" s="122" t="s">
        <v>71</v>
      </c>
      <c r="B54" s="143">
        <v>0</v>
      </c>
      <c r="C54" s="59">
        <v>0.02</v>
      </c>
      <c r="D54" s="36">
        <f>B54*C54</f>
        <v>0</v>
      </c>
      <c r="H54" s="117"/>
      <c r="I54" s="118"/>
    </row>
    <row r="55" spans="1:9" ht="30.95">
      <c r="A55" s="122"/>
      <c r="B55" s="142" t="s">
        <v>77</v>
      </c>
      <c r="C55" s="59"/>
      <c r="D55" s="36"/>
      <c r="H55" s="117"/>
      <c r="I55" s="118"/>
    </row>
    <row r="56" spans="1:9">
      <c r="A56" s="122" t="s">
        <v>72</v>
      </c>
      <c r="B56" s="143">
        <v>0</v>
      </c>
      <c r="C56" s="59">
        <v>0.03</v>
      </c>
      <c r="D56" s="36">
        <f>B56*C56</f>
        <v>0</v>
      </c>
      <c r="H56" s="117"/>
      <c r="I56" s="118"/>
    </row>
    <row r="57" spans="1:9" ht="30.95">
      <c r="A57" s="126"/>
      <c r="B57" s="142" t="s">
        <v>77</v>
      </c>
      <c r="C57" s="59"/>
      <c r="D57" s="36"/>
      <c r="I57" s="9"/>
    </row>
    <row r="58" spans="1:9">
      <c r="A58" s="49"/>
      <c r="B58" s="1" t="s">
        <v>74</v>
      </c>
      <c r="C58" s="59">
        <f>SUM(C2:C56)</f>
        <v>1.0000000000000004</v>
      </c>
      <c r="D58" s="79">
        <f>SUM(D2:D56)</f>
        <v>0.28000000000000003</v>
      </c>
      <c r="E58" s="49" t="s">
        <v>81</v>
      </c>
    </row>
    <row r="59" spans="1:9">
      <c r="A59" s="179"/>
      <c r="B59" s="179"/>
      <c r="C59" s="99"/>
      <c r="D59" s="99"/>
    </row>
    <row r="60" spans="1:9">
      <c r="A60" s="179"/>
      <c r="B60" s="179"/>
      <c r="C60" s="99"/>
      <c r="D60" s="99"/>
    </row>
    <row r="61" spans="1:9">
      <c r="A61" s="179"/>
      <c r="B61" s="179"/>
      <c r="C61" s="99"/>
      <c r="D61" s="99"/>
    </row>
    <row r="62" spans="1:9">
      <c r="A62" s="179"/>
      <c r="B62" s="179"/>
      <c r="C62" s="99"/>
      <c r="D62" s="99"/>
    </row>
    <row r="63" spans="1:9">
      <c r="A63" s="179"/>
      <c r="B63" s="179"/>
      <c r="C63" s="99"/>
      <c r="D63" s="99"/>
    </row>
    <row r="64" spans="1:9">
      <c r="A64" s="114"/>
    </row>
    <row r="65" spans="1:2">
      <c r="A65" s="114"/>
    </row>
    <row r="66" spans="1:2">
      <c r="B66" s="95"/>
    </row>
    <row r="67" spans="1:2">
      <c r="B67" s="95"/>
    </row>
    <row r="68" spans="1:2">
      <c r="B68" s="95"/>
    </row>
    <row r="69" spans="1:2">
      <c r="B69" s="95"/>
    </row>
    <row r="82" spans="1:1">
      <c r="A82" s="125"/>
    </row>
  </sheetData>
  <sheetProtection formatRows="0"/>
  <mergeCells count="5">
    <mergeCell ref="A59:B59"/>
    <mergeCell ref="A60:B60"/>
    <mergeCell ref="A61:B61"/>
    <mergeCell ref="A62:B62"/>
    <mergeCell ref="A63:B6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99EF4-12C7-4365-A997-D2AA0760E565}">
  <dimension ref="A1:K139"/>
  <sheetViews>
    <sheetView zoomScale="85" zoomScaleNormal="85" workbookViewId="0">
      <pane xSplit="1" ySplit="1" topLeftCell="H2" activePane="bottomRight" state="frozen"/>
      <selection pane="bottomRight" activeCell="K94" sqref="K94"/>
      <selection pane="bottomLeft" activeCell="A2" sqref="A2"/>
      <selection pane="topRight" activeCell="B1" sqref="B1"/>
    </sheetView>
  </sheetViews>
  <sheetFormatPr defaultColWidth="10.75" defaultRowHeight="15.6"/>
  <cols>
    <col min="1" max="1" width="80.625" style="94" customWidth="1"/>
    <col min="2" max="2" width="64.625" style="94" customWidth="1"/>
    <col min="3" max="3" width="8.625" style="94" customWidth="1"/>
    <col min="4" max="4" width="64.625" style="94" customWidth="1"/>
    <col min="5" max="5" width="8.625" style="94" customWidth="1"/>
    <col min="6" max="6" width="64.625" style="94" customWidth="1"/>
    <col min="7" max="7" width="8.625" style="94" customWidth="1"/>
    <col min="8" max="8" width="64.625" style="94" customWidth="1"/>
    <col min="9" max="9" width="8.625" style="94" customWidth="1"/>
    <col min="10" max="10" width="16.625" style="94" customWidth="1"/>
    <col min="11" max="11" width="15.25" style="7" customWidth="1"/>
    <col min="12" max="12" width="15.5" style="7" customWidth="1"/>
    <col min="13" max="16384" width="10.75" style="7"/>
  </cols>
  <sheetData>
    <row r="1" spans="1:11" ht="77.45">
      <c r="A1" s="166" t="s">
        <v>82</v>
      </c>
      <c r="B1" s="20" t="s">
        <v>83</v>
      </c>
      <c r="C1" s="30" t="s">
        <v>84</v>
      </c>
      <c r="D1" s="20" t="s">
        <v>85</v>
      </c>
      <c r="E1" s="30" t="s">
        <v>86</v>
      </c>
      <c r="F1" s="20" t="s">
        <v>87</v>
      </c>
      <c r="G1" s="30" t="s">
        <v>84</v>
      </c>
      <c r="H1" s="20" t="s">
        <v>88</v>
      </c>
      <c r="I1" s="30" t="s">
        <v>86</v>
      </c>
      <c r="J1" s="37" t="s">
        <v>24</v>
      </c>
      <c r="K1" s="9"/>
    </row>
    <row r="2" spans="1:11">
      <c r="A2" s="22" t="s">
        <v>89</v>
      </c>
      <c r="B2" s="88">
        <v>20</v>
      </c>
      <c r="C2" s="112">
        <v>0.05</v>
      </c>
      <c r="D2" s="88"/>
      <c r="E2" s="112">
        <v>0.04</v>
      </c>
      <c r="F2" s="88"/>
      <c r="G2" s="112">
        <v>0.04</v>
      </c>
      <c r="H2" s="88"/>
      <c r="I2" s="61">
        <v>0.02</v>
      </c>
      <c r="J2" s="64">
        <f>B2*C2+D2*E2+F2*G2+H2*I2</f>
        <v>1</v>
      </c>
    </row>
    <row r="3" spans="1:11" s="13" customFormat="1" ht="93">
      <c r="A3" s="25"/>
      <c r="B3" s="88" t="s">
        <v>90</v>
      </c>
      <c r="C3" s="112"/>
      <c r="D3" s="88"/>
      <c r="E3" s="112"/>
      <c r="F3" s="88"/>
      <c r="G3" s="112"/>
      <c r="H3" s="88"/>
      <c r="I3" s="62"/>
      <c r="J3" s="64"/>
    </row>
    <row r="4" spans="1:11" ht="30.95">
      <c r="A4" s="22" t="s">
        <v>91</v>
      </c>
      <c r="B4" s="81"/>
      <c r="C4" s="112">
        <v>0.03</v>
      </c>
      <c r="D4" s="81"/>
      <c r="E4" s="112">
        <v>3.5000000000000003E-2</v>
      </c>
      <c r="F4" s="81"/>
      <c r="G4" s="112">
        <v>3.5000000000000003E-2</v>
      </c>
      <c r="H4" s="81"/>
      <c r="I4" s="61">
        <v>0.02</v>
      </c>
      <c r="J4" s="64">
        <f t="shared" ref="J4:J70" si="0">B4*C4+D4*E4+F4*G4+H4*I4</f>
        <v>0</v>
      </c>
    </row>
    <row r="5" spans="1:11">
      <c r="A5" s="21"/>
      <c r="B5" s="81"/>
      <c r="C5" s="112"/>
      <c r="D5" s="81"/>
      <c r="E5" s="112"/>
      <c r="F5" s="81"/>
      <c r="G5" s="112"/>
      <c r="H5" s="81"/>
      <c r="I5" s="61"/>
      <c r="J5" s="64"/>
    </row>
    <row r="6" spans="1:11">
      <c r="A6" s="22" t="s">
        <v>92</v>
      </c>
      <c r="B6" s="88"/>
      <c r="C6" s="112">
        <v>0.04</v>
      </c>
      <c r="D6" s="88"/>
      <c r="E6" s="112">
        <v>0.04</v>
      </c>
      <c r="F6" s="88"/>
      <c r="G6" s="112">
        <v>0.04</v>
      </c>
      <c r="H6" s="88"/>
      <c r="I6" s="61">
        <v>0.02</v>
      </c>
      <c r="J6" s="64">
        <f t="shared" si="0"/>
        <v>0</v>
      </c>
    </row>
    <row r="7" spans="1:11">
      <c r="A7" s="21"/>
      <c r="B7" s="88"/>
      <c r="C7" s="112"/>
      <c r="D7" s="88"/>
      <c r="E7" s="112"/>
      <c r="F7" s="88"/>
      <c r="G7" s="112"/>
      <c r="H7" s="88"/>
      <c r="I7" s="61"/>
      <c r="J7" s="64"/>
    </row>
    <row r="8" spans="1:11">
      <c r="A8" s="22" t="s">
        <v>93</v>
      </c>
      <c r="B8" s="81"/>
      <c r="C8" s="112">
        <v>0.04</v>
      </c>
      <c r="D8" s="81"/>
      <c r="E8" s="112">
        <v>0.03</v>
      </c>
      <c r="F8" s="81"/>
      <c r="G8" s="112">
        <v>0.03</v>
      </c>
      <c r="H8" s="81"/>
      <c r="I8" s="61">
        <v>1.4999999999999999E-2</v>
      </c>
      <c r="J8" s="64">
        <f t="shared" si="0"/>
        <v>0</v>
      </c>
    </row>
    <row r="9" spans="1:11">
      <c r="A9" s="22"/>
      <c r="B9" s="81"/>
      <c r="C9" s="112"/>
      <c r="D9" s="81"/>
      <c r="E9" s="112"/>
      <c r="F9" s="81"/>
      <c r="G9" s="112"/>
      <c r="H9" s="81"/>
      <c r="I9" s="61"/>
      <c r="J9" s="64"/>
    </row>
    <row r="10" spans="1:11">
      <c r="A10" s="22" t="s">
        <v>94</v>
      </c>
      <c r="B10" s="88"/>
      <c r="C10" s="112">
        <v>0.04</v>
      </c>
      <c r="D10" s="88"/>
      <c r="E10" s="112">
        <v>0.04</v>
      </c>
      <c r="F10" s="88"/>
      <c r="G10" s="112">
        <v>0.04</v>
      </c>
      <c r="H10" s="88"/>
      <c r="I10" s="61">
        <v>0</v>
      </c>
      <c r="J10" s="64">
        <f t="shared" si="0"/>
        <v>0</v>
      </c>
    </row>
    <row r="11" spans="1:11">
      <c r="A11" s="22"/>
      <c r="B11" s="88"/>
      <c r="C11" s="112"/>
      <c r="D11" s="88"/>
      <c r="E11" s="112"/>
      <c r="F11" s="88"/>
      <c r="G11" s="112"/>
      <c r="H11" s="88"/>
      <c r="I11" s="61"/>
      <c r="J11" s="64"/>
    </row>
    <row r="12" spans="1:11">
      <c r="A12" s="22" t="s">
        <v>95</v>
      </c>
      <c r="B12" s="81"/>
      <c r="C12" s="112">
        <v>0.02</v>
      </c>
      <c r="D12" s="81"/>
      <c r="E12" s="112">
        <v>1.4999999999999999E-2</v>
      </c>
      <c r="F12" s="81"/>
      <c r="G12" s="112">
        <v>1.4999999999999999E-2</v>
      </c>
      <c r="H12" s="81"/>
      <c r="I12" s="61">
        <v>0</v>
      </c>
      <c r="J12" s="64">
        <f t="shared" si="0"/>
        <v>0</v>
      </c>
    </row>
    <row r="13" spans="1:11">
      <c r="A13" s="22"/>
      <c r="B13" s="81"/>
      <c r="C13" s="112"/>
      <c r="D13" s="81"/>
      <c r="E13" s="112"/>
      <c r="F13" s="81"/>
      <c r="G13" s="112"/>
      <c r="H13" s="81"/>
      <c r="I13" s="61"/>
      <c r="J13" s="64"/>
    </row>
    <row r="14" spans="1:11" ht="30.95">
      <c r="A14" s="22" t="s">
        <v>96</v>
      </c>
      <c r="B14" s="88"/>
      <c r="C14" s="112">
        <v>0.03</v>
      </c>
      <c r="D14" s="88"/>
      <c r="E14" s="112">
        <v>2.5000000000000001E-2</v>
      </c>
      <c r="F14" s="88"/>
      <c r="G14" s="112">
        <v>2.5000000000000001E-2</v>
      </c>
      <c r="H14" s="88"/>
      <c r="I14" s="61">
        <v>0.02</v>
      </c>
      <c r="J14" s="64">
        <f t="shared" si="0"/>
        <v>0</v>
      </c>
    </row>
    <row r="15" spans="1:11">
      <c r="A15" s="22"/>
      <c r="B15" s="88"/>
      <c r="C15" s="112"/>
      <c r="D15" s="88"/>
      <c r="E15" s="112"/>
      <c r="F15" s="88"/>
      <c r="G15" s="112"/>
      <c r="H15" s="88"/>
      <c r="I15" s="61"/>
      <c r="J15" s="64"/>
    </row>
    <row r="16" spans="1:11">
      <c r="A16" s="20" t="s">
        <v>97</v>
      </c>
      <c r="B16" s="81"/>
      <c r="C16" s="112">
        <v>0.03</v>
      </c>
      <c r="D16" s="81"/>
      <c r="E16" s="112">
        <v>0.04</v>
      </c>
      <c r="F16" s="81"/>
      <c r="G16" s="112">
        <v>0.04</v>
      </c>
      <c r="H16" s="81"/>
      <c r="I16" s="61">
        <v>1.4999999999999999E-2</v>
      </c>
      <c r="J16" s="64">
        <f t="shared" si="0"/>
        <v>0</v>
      </c>
    </row>
    <row r="17" spans="1:10">
      <c r="A17" s="21"/>
      <c r="B17" s="81"/>
      <c r="C17" s="112"/>
      <c r="D17" s="81"/>
      <c r="E17" s="112"/>
      <c r="F17" s="81"/>
      <c r="G17" s="112"/>
      <c r="H17" s="81"/>
      <c r="I17" s="61"/>
      <c r="J17" s="64"/>
    </row>
    <row r="18" spans="1:10">
      <c r="A18" s="20" t="s">
        <v>98</v>
      </c>
      <c r="B18" s="88"/>
      <c r="C18" s="112">
        <v>0.03</v>
      </c>
      <c r="D18" s="88"/>
      <c r="E18" s="112">
        <v>0.03</v>
      </c>
      <c r="F18" s="88"/>
      <c r="G18" s="112">
        <v>0.03</v>
      </c>
      <c r="H18" s="88"/>
      <c r="I18" s="61">
        <v>0</v>
      </c>
      <c r="J18" s="64">
        <f t="shared" si="0"/>
        <v>0</v>
      </c>
    </row>
    <row r="19" spans="1:10">
      <c r="A19" s="21"/>
      <c r="B19" s="88"/>
      <c r="C19" s="112"/>
      <c r="D19" s="88"/>
      <c r="E19" s="112"/>
      <c r="F19" s="88"/>
      <c r="G19" s="112"/>
      <c r="H19" s="88"/>
      <c r="I19" s="61"/>
      <c r="J19" s="64"/>
    </row>
    <row r="20" spans="1:10">
      <c r="A20" s="20" t="s">
        <v>99</v>
      </c>
      <c r="B20" s="81"/>
      <c r="C20" s="112">
        <v>0.03</v>
      </c>
      <c r="D20" s="81"/>
      <c r="E20" s="112">
        <v>2.5000000000000001E-2</v>
      </c>
      <c r="F20" s="81"/>
      <c r="G20" s="112">
        <v>2.5000000000000001E-2</v>
      </c>
      <c r="H20" s="81"/>
      <c r="I20" s="61">
        <v>0</v>
      </c>
      <c r="J20" s="64">
        <f t="shared" si="0"/>
        <v>0</v>
      </c>
    </row>
    <row r="21" spans="1:10">
      <c r="A21" s="19"/>
      <c r="B21" s="81"/>
      <c r="C21" s="112"/>
      <c r="D21" s="81"/>
      <c r="E21" s="112"/>
      <c r="F21" s="81"/>
      <c r="G21" s="112"/>
      <c r="H21" s="81"/>
      <c r="I21" s="61"/>
      <c r="J21" s="64"/>
    </row>
    <row r="22" spans="1:10">
      <c r="A22" s="20" t="s">
        <v>100</v>
      </c>
      <c r="B22" s="88"/>
      <c r="C22" s="112">
        <v>0.03</v>
      </c>
      <c r="D22" s="88"/>
      <c r="E22" s="112">
        <v>3.5000000000000003E-2</v>
      </c>
      <c r="F22" s="88"/>
      <c r="G22" s="112">
        <v>3.5000000000000003E-2</v>
      </c>
      <c r="H22" s="88"/>
      <c r="I22" s="61">
        <v>0.02</v>
      </c>
      <c r="J22" s="64">
        <f t="shared" si="0"/>
        <v>0</v>
      </c>
    </row>
    <row r="23" spans="1:10">
      <c r="A23" s="19"/>
      <c r="B23" s="88"/>
      <c r="C23" s="112"/>
      <c r="D23" s="88"/>
      <c r="E23" s="112"/>
      <c r="F23" s="88"/>
      <c r="G23" s="112"/>
      <c r="H23" s="88"/>
      <c r="I23" s="61"/>
      <c r="J23" s="64"/>
    </row>
    <row r="24" spans="1:10">
      <c r="A24" s="19" t="s">
        <v>101</v>
      </c>
      <c r="B24" s="81"/>
      <c r="C24" s="112">
        <v>0.03</v>
      </c>
      <c r="D24" s="81"/>
      <c r="E24" s="112">
        <v>3.5000000000000003E-2</v>
      </c>
      <c r="F24" s="81"/>
      <c r="G24" s="112">
        <v>3.5000000000000003E-2</v>
      </c>
      <c r="H24" s="81"/>
      <c r="I24" s="61">
        <v>0.02</v>
      </c>
      <c r="J24" s="64">
        <f t="shared" si="0"/>
        <v>0</v>
      </c>
    </row>
    <row r="25" spans="1:10">
      <c r="A25" s="19"/>
      <c r="B25" s="81"/>
      <c r="C25" s="112"/>
      <c r="D25" s="81"/>
      <c r="E25" s="112"/>
      <c r="F25" s="81"/>
      <c r="G25" s="112"/>
      <c r="H25" s="81"/>
      <c r="I25" s="61"/>
      <c r="J25" s="64"/>
    </row>
    <row r="26" spans="1:10">
      <c r="A26" s="20" t="s">
        <v>102</v>
      </c>
      <c r="B26" s="88"/>
      <c r="C26" s="112">
        <v>0.02</v>
      </c>
      <c r="D26" s="88"/>
      <c r="E26" s="112">
        <v>1.4999999999999999E-2</v>
      </c>
      <c r="F26" s="88"/>
      <c r="G26" s="112">
        <v>1.4999999999999999E-2</v>
      </c>
      <c r="H26" s="88"/>
      <c r="I26" s="61">
        <v>0.02</v>
      </c>
      <c r="J26" s="64">
        <f t="shared" si="0"/>
        <v>0</v>
      </c>
    </row>
    <row r="27" spans="1:10">
      <c r="A27" s="19"/>
      <c r="B27" s="88"/>
      <c r="C27" s="112"/>
      <c r="D27" s="88"/>
      <c r="E27" s="112"/>
      <c r="F27" s="88"/>
      <c r="G27" s="112"/>
      <c r="H27" s="88"/>
      <c r="I27" s="61"/>
      <c r="J27" s="64"/>
    </row>
    <row r="28" spans="1:10">
      <c r="A28" s="20" t="s">
        <v>103</v>
      </c>
      <c r="B28" s="81"/>
      <c r="C28" s="112">
        <v>0.02</v>
      </c>
      <c r="D28" s="81"/>
      <c r="E28" s="112">
        <v>0.02</v>
      </c>
      <c r="F28" s="81"/>
      <c r="G28" s="112">
        <v>0.02</v>
      </c>
      <c r="H28" s="81"/>
      <c r="I28" s="61">
        <v>0.02</v>
      </c>
      <c r="J28" s="64">
        <f t="shared" si="0"/>
        <v>0</v>
      </c>
    </row>
    <row r="29" spans="1:10">
      <c r="A29" s="19"/>
      <c r="B29" s="81"/>
      <c r="C29" s="112"/>
      <c r="D29" s="81"/>
      <c r="E29" s="112"/>
      <c r="F29" s="81"/>
      <c r="G29" s="112"/>
      <c r="H29" s="81"/>
      <c r="I29" s="61"/>
      <c r="J29" s="64"/>
    </row>
    <row r="30" spans="1:10">
      <c r="A30" s="20" t="s">
        <v>104</v>
      </c>
      <c r="B30" s="88"/>
      <c r="C30" s="112">
        <v>0.03</v>
      </c>
      <c r="D30" s="88"/>
      <c r="E30" s="112">
        <v>0.02</v>
      </c>
      <c r="F30" s="88"/>
      <c r="G30" s="112">
        <v>2.5000000000000001E-2</v>
      </c>
      <c r="H30" s="88"/>
      <c r="I30" s="61">
        <v>0.02</v>
      </c>
      <c r="J30" s="64">
        <f t="shared" si="0"/>
        <v>0</v>
      </c>
    </row>
    <row r="31" spans="1:10">
      <c r="A31" s="19"/>
      <c r="B31" s="88"/>
      <c r="C31" s="112"/>
      <c r="D31" s="88"/>
      <c r="E31" s="112"/>
      <c r="F31" s="88"/>
      <c r="G31" s="112"/>
      <c r="H31" s="88"/>
      <c r="I31" s="61"/>
      <c r="J31" s="64"/>
    </row>
    <row r="32" spans="1:10">
      <c r="A32" s="19" t="s">
        <v>105</v>
      </c>
      <c r="B32" s="81"/>
      <c r="C32" s="112">
        <v>0.03</v>
      </c>
      <c r="D32" s="81"/>
      <c r="E32" s="112">
        <v>0.02</v>
      </c>
      <c r="F32" s="81"/>
      <c r="G32" s="112">
        <v>0.02</v>
      </c>
      <c r="H32" s="81"/>
      <c r="I32" s="61">
        <v>0.02</v>
      </c>
      <c r="J32" s="64">
        <f t="shared" si="0"/>
        <v>0</v>
      </c>
    </row>
    <row r="33" spans="1:10">
      <c r="A33" s="19"/>
      <c r="B33" s="81"/>
      <c r="C33" s="112"/>
      <c r="D33" s="81"/>
      <c r="E33" s="112"/>
      <c r="F33" s="81"/>
      <c r="G33" s="112"/>
      <c r="H33" s="81"/>
      <c r="I33" s="61"/>
      <c r="J33" s="64"/>
    </row>
    <row r="34" spans="1:10">
      <c r="A34" s="20" t="s">
        <v>106</v>
      </c>
      <c r="B34" s="88">
        <v>20</v>
      </c>
      <c r="C34" s="112">
        <v>0.03</v>
      </c>
      <c r="D34" s="88"/>
      <c r="E34" s="112">
        <v>0.02</v>
      </c>
      <c r="F34" s="88"/>
      <c r="G34" s="112">
        <v>0.02</v>
      </c>
      <c r="H34" s="88"/>
      <c r="I34" s="61">
        <v>0.01</v>
      </c>
      <c r="J34" s="64">
        <f t="shared" si="0"/>
        <v>0.6</v>
      </c>
    </row>
    <row r="35" spans="1:10" ht="62.1">
      <c r="A35" s="19"/>
      <c r="B35" s="144" t="s">
        <v>107</v>
      </c>
      <c r="C35" s="112"/>
      <c r="D35" s="88"/>
      <c r="E35" s="112"/>
      <c r="F35" s="88"/>
      <c r="G35" s="112"/>
      <c r="H35" s="88"/>
      <c r="I35" s="61"/>
      <c r="J35" s="64"/>
    </row>
    <row r="36" spans="1:10">
      <c r="A36" s="20" t="s">
        <v>108</v>
      </c>
      <c r="B36" s="81">
        <v>0</v>
      </c>
      <c r="C36" s="112">
        <v>0.04</v>
      </c>
      <c r="D36" s="81"/>
      <c r="E36" s="112">
        <v>0.04</v>
      </c>
      <c r="F36" s="81"/>
      <c r="G36" s="112">
        <v>0.04</v>
      </c>
      <c r="H36" s="81"/>
      <c r="I36" s="61">
        <v>0.02</v>
      </c>
      <c r="J36" s="64">
        <f t="shared" si="0"/>
        <v>0</v>
      </c>
    </row>
    <row r="37" spans="1:10" ht="108.6">
      <c r="A37" s="19"/>
      <c r="B37" s="146" t="s">
        <v>109</v>
      </c>
      <c r="C37" s="112"/>
      <c r="D37" s="81"/>
      <c r="E37" s="112"/>
      <c r="F37" s="81"/>
      <c r="G37" s="112"/>
      <c r="H37" s="81"/>
      <c r="I37" s="61"/>
      <c r="J37" s="64"/>
    </row>
    <row r="38" spans="1:10">
      <c r="A38" s="20" t="s">
        <v>110</v>
      </c>
      <c r="B38" s="88"/>
      <c r="C38" s="112">
        <v>0.03</v>
      </c>
      <c r="D38" s="88"/>
      <c r="E38" s="112">
        <v>2.5000000000000001E-2</v>
      </c>
      <c r="F38" s="88"/>
      <c r="G38" s="112">
        <v>2.5000000000000001E-2</v>
      </c>
      <c r="H38" s="88"/>
      <c r="I38" s="61">
        <v>0.02</v>
      </c>
      <c r="J38" s="64">
        <f t="shared" si="0"/>
        <v>0</v>
      </c>
    </row>
    <row r="39" spans="1:10">
      <c r="A39" s="19"/>
      <c r="B39" s="88"/>
      <c r="C39" s="112"/>
      <c r="D39" s="88"/>
      <c r="E39" s="112"/>
      <c r="F39" s="88"/>
      <c r="G39" s="112"/>
      <c r="H39" s="88"/>
      <c r="I39" s="61"/>
      <c r="J39" s="64"/>
    </row>
    <row r="40" spans="1:10">
      <c r="A40" s="20" t="s">
        <v>111</v>
      </c>
      <c r="B40" s="81"/>
      <c r="C40" s="112">
        <v>0.02</v>
      </c>
      <c r="D40" s="81"/>
      <c r="E40" s="112">
        <v>0.02</v>
      </c>
      <c r="F40" s="81"/>
      <c r="G40" s="112">
        <v>0.02</v>
      </c>
      <c r="H40" s="81"/>
      <c r="I40" s="61">
        <v>0.02</v>
      </c>
      <c r="J40" s="64">
        <f t="shared" si="0"/>
        <v>0</v>
      </c>
    </row>
    <row r="41" spans="1:10">
      <c r="A41" s="19"/>
      <c r="B41" s="81"/>
      <c r="C41" s="112"/>
      <c r="D41" s="81"/>
      <c r="E41" s="112"/>
      <c r="F41" s="81"/>
      <c r="G41" s="112"/>
      <c r="H41" s="81"/>
      <c r="I41" s="61"/>
      <c r="J41" s="64"/>
    </row>
    <row r="42" spans="1:10">
      <c r="A42" s="20" t="s">
        <v>112</v>
      </c>
      <c r="B42" s="88"/>
      <c r="C42" s="112">
        <v>0.02</v>
      </c>
      <c r="D42" s="88"/>
      <c r="E42" s="112">
        <v>0.02</v>
      </c>
      <c r="F42" s="88"/>
      <c r="G42" s="112">
        <v>0.02</v>
      </c>
      <c r="H42" s="88"/>
      <c r="I42" s="61">
        <v>0.02</v>
      </c>
      <c r="J42" s="64">
        <f t="shared" si="0"/>
        <v>0</v>
      </c>
    </row>
    <row r="43" spans="1:10">
      <c r="A43" s="19"/>
      <c r="B43" s="88"/>
      <c r="C43" s="112"/>
      <c r="D43" s="88"/>
      <c r="E43" s="112"/>
      <c r="F43" s="88"/>
      <c r="G43" s="112"/>
      <c r="H43" s="88"/>
      <c r="I43" s="61"/>
      <c r="J43" s="64"/>
    </row>
    <row r="44" spans="1:10">
      <c r="A44" s="20" t="s">
        <v>113</v>
      </c>
      <c r="B44" s="81"/>
      <c r="C44" s="112">
        <v>0.02</v>
      </c>
      <c r="D44" s="81"/>
      <c r="E44" s="112">
        <v>0.02</v>
      </c>
      <c r="F44" s="81"/>
      <c r="G44" s="112">
        <v>0.02</v>
      </c>
      <c r="H44" s="81"/>
      <c r="I44" s="61">
        <v>0.02</v>
      </c>
      <c r="J44" s="64">
        <f t="shared" si="0"/>
        <v>0</v>
      </c>
    </row>
    <row r="45" spans="1:10">
      <c r="A45" s="19"/>
      <c r="B45" s="81"/>
      <c r="C45" s="112"/>
      <c r="D45" s="81"/>
      <c r="E45" s="112"/>
      <c r="F45" s="81"/>
      <c r="G45" s="112"/>
      <c r="H45" s="81"/>
      <c r="I45" s="61"/>
      <c r="J45" s="64"/>
    </row>
    <row r="46" spans="1:10">
      <c r="A46" s="20" t="s">
        <v>114</v>
      </c>
      <c r="B46" s="88"/>
      <c r="C46" s="112">
        <v>0.02</v>
      </c>
      <c r="D46" s="88"/>
      <c r="E46" s="112">
        <v>0.02</v>
      </c>
      <c r="F46" s="88"/>
      <c r="G46" s="112">
        <v>0.02</v>
      </c>
      <c r="H46" s="88"/>
      <c r="I46" s="61">
        <v>0.02</v>
      </c>
      <c r="J46" s="64">
        <f t="shared" si="0"/>
        <v>0</v>
      </c>
    </row>
    <row r="47" spans="1:10">
      <c r="A47" s="20"/>
      <c r="B47" s="88"/>
      <c r="C47" s="112"/>
      <c r="D47" s="88"/>
      <c r="E47" s="112"/>
      <c r="F47" s="88"/>
      <c r="G47" s="112"/>
      <c r="H47" s="88"/>
      <c r="I47" s="61"/>
      <c r="J47" s="64"/>
    </row>
    <row r="48" spans="1:10">
      <c r="A48" s="20" t="s">
        <v>115</v>
      </c>
      <c r="B48" s="81"/>
      <c r="C48" s="112">
        <v>0.02</v>
      </c>
      <c r="D48" s="81"/>
      <c r="E48" s="112">
        <v>0.02</v>
      </c>
      <c r="F48" s="81"/>
      <c r="G48" s="112">
        <v>0.02</v>
      </c>
      <c r="H48" s="81"/>
      <c r="I48" s="61">
        <v>0.02</v>
      </c>
      <c r="J48" s="64">
        <f t="shared" si="0"/>
        <v>0</v>
      </c>
    </row>
    <row r="49" spans="1:10">
      <c r="A49" s="19"/>
      <c r="B49" s="81"/>
      <c r="C49" s="112"/>
      <c r="D49" s="81"/>
      <c r="E49" s="112"/>
      <c r="F49" s="81"/>
      <c r="G49" s="112"/>
      <c r="H49" s="81"/>
      <c r="I49" s="61"/>
      <c r="J49" s="64"/>
    </row>
    <row r="50" spans="1:10">
      <c r="A50" s="20" t="s">
        <v>116</v>
      </c>
      <c r="B50" s="88"/>
      <c r="C50" s="112">
        <v>0.02</v>
      </c>
      <c r="D50" s="88"/>
      <c r="E50" s="112">
        <v>0.02</v>
      </c>
      <c r="F50" s="88"/>
      <c r="G50" s="112">
        <v>0.02</v>
      </c>
      <c r="H50" s="88"/>
      <c r="I50" s="61">
        <v>0.05</v>
      </c>
      <c r="J50" s="64">
        <f t="shared" si="0"/>
        <v>0</v>
      </c>
    </row>
    <row r="51" spans="1:10">
      <c r="A51" s="19"/>
      <c r="B51" s="88"/>
      <c r="C51" s="112"/>
      <c r="D51" s="88"/>
      <c r="E51" s="112"/>
      <c r="F51" s="88"/>
      <c r="G51" s="112"/>
      <c r="H51" s="88"/>
      <c r="I51" s="61"/>
      <c r="J51" s="64"/>
    </row>
    <row r="52" spans="1:10">
      <c r="A52" s="20" t="s">
        <v>117</v>
      </c>
      <c r="B52" s="81"/>
      <c r="C52" s="112">
        <v>0.02</v>
      </c>
      <c r="D52" s="81"/>
      <c r="E52" s="112">
        <v>0.02</v>
      </c>
      <c r="F52" s="81"/>
      <c r="G52" s="112">
        <v>0.02</v>
      </c>
      <c r="H52" s="81"/>
      <c r="I52" s="61">
        <v>0.03</v>
      </c>
      <c r="J52" s="64">
        <f t="shared" si="0"/>
        <v>0</v>
      </c>
    </row>
    <row r="53" spans="1:10">
      <c r="A53" s="19"/>
      <c r="B53" s="81"/>
      <c r="C53" s="112"/>
      <c r="D53" s="81"/>
      <c r="E53" s="112"/>
      <c r="F53" s="81"/>
      <c r="G53" s="112"/>
      <c r="H53" s="81"/>
      <c r="I53" s="61"/>
      <c r="J53" s="64"/>
    </row>
    <row r="54" spans="1:10">
      <c r="A54" s="19" t="s">
        <v>118</v>
      </c>
      <c r="B54" s="88"/>
      <c r="C54" s="112">
        <v>0.02</v>
      </c>
      <c r="D54" s="88"/>
      <c r="E54" s="112">
        <v>0.02</v>
      </c>
      <c r="F54" s="88"/>
      <c r="G54" s="112">
        <v>1.4999999999999999E-2</v>
      </c>
      <c r="H54" s="88"/>
      <c r="I54" s="61">
        <v>0.02</v>
      </c>
      <c r="J54" s="64">
        <f t="shared" si="0"/>
        <v>0</v>
      </c>
    </row>
    <row r="55" spans="1:10">
      <c r="A55" s="19"/>
      <c r="B55" s="88"/>
      <c r="C55" s="112"/>
      <c r="D55" s="88"/>
      <c r="E55" s="112"/>
      <c r="F55" s="88"/>
      <c r="G55" s="112"/>
      <c r="H55" s="88"/>
      <c r="I55" s="61"/>
      <c r="J55" s="64"/>
    </row>
    <row r="56" spans="1:10">
      <c r="A56" s="20" t="s">
        <v>119</v>
      </c>
      <c r="B56" s="81"/>
      <c r="C56" s="112">
        <v>0.02</v>
      </c>
      <c r="D56" s="81"/>
      <c r="E56" s="112">
        <v>0.02</v>
      </c>
      <c r="F56" s="81"/>
      <c r="G56" s="112">
        <v>0.02</v>
      </c>
      <c r="H56" s="81"/>
      <c r="I56" s="61">
        <v>0.03</v>
      </c>
      <c r="J56" s="64">
        <f t="shared" si="0"/>
        <v>0</v>
      </c>
    </row>
    <row r="57" spans="1:10">
      <c r="A57" s="19"/>
      <c r="B57" s="81"/>
      <c r="C57" s="112"/>
      <c r="D57" s="81"/>
      <c r="E57" s="112"/>
      <c r="F57" s="81"/>
      <c r="G57" s="112"/>
      <c r="H57" s="81"/>
      <c r="I57" s="61"/>
      <c r="J57" s="64"/>
    </row>
    <row r="58" spans="1:10">
      <c r="A58" s="20" t="s">
        <v>120</v>
      </c>
      <c r="B58" s="88"/>
      <c r="C58" s="112">
        <v>0.02</v>
      </c>
      <c r="D58" s="88"/>
      <c r="E58" s="112">
        <v>2.5000000000000001E-2</v>
      </c>
      <c r="F58" s="88"/>
      <c r="G58" s="112">
        <v>2.5000000000000001E-2</v>
      </c>
      <c r="H58" s="88"/>
      <c r="I58" s="61">
        <v>0.03</v>
      </c>
      <c r="J58" s="64">
        <f t="shared" si="0"/>
        <v>0</v>
      </c>
    </row>
    <row r="59" spans="1:10">
      <c r="A59" s="19"/>
      <c r="B59" s="88"/>
      <c r="C59" s="112"/>
      <c r="D59" s="88"/>
      <c r="E59" s="112"/>
      <c r="F59" s="88"/>
      <c r="G59" s="112"/>
      <c r="H59" s="88"/>
      <c r="I59" s="61"/>
      <c r="J59" s="64"/>
    </row>
    <row r="60" spans="1:10">
      <c r="A60" s="20" t="s">
        <v>121</v>
      </c>
      <c r="B60" s="81"/>
      <c r="C60" s="112">
        <v>0.02</v>
      </c>
      <c r="D60" s="81"/>
      <c r="E60" s="112">
        <v>1.4999999999999999E-2</v>
      </c>
      <c r="F60" s="81"/>
      <c r="G60" s="112">
        <v>1.4999999999999999E-2</v>
      </c>
      <c r="H60" s="81"/>
      <c r="I60" s="61">
        <v>0.02</v>
      </c>
      <c r="J60" s="64">
        <f t="shared" si="0"/>
        <v>0</v>
      </c>
    </row>
    <row r="61" spans="1:10">
      <c r="A61" s="19"/>
      <c r="B61" s="81"/>
      <c r="C61" s="112"/>
      <c r="D61" s="81"/>
      <c r="E61" s="112"/>
      <c r="F61" s="81"/>
      <c r="G61" s="112"/>
      <c r="H61" s="81"/>
      <c r="I61" s="61"/>
      <c r="J61" s="64"/>
    </row>
    <row r="62" spans="1:10">
      <c r="A62" s="20" t="s">
        <v>122</v>
      </c>
      <c r="B62" s="88"/>
      <c r="C62" s="112">
        <v>0.02</v>
      </c>
      <c r="D62" s="88"/>
      <c r="E62" s="112">
        <v>0.02</v>
      </c>
      <c r="F62" s="88"/>
      <c r="G62" s="112">
        <v>0.02</v>
      </c>
      <c r="H62" s="88"/>
      <c r="I62" s="61">
        <v>0.03</v>
      </c>
      <c r="J62" s="64">
        <f t="shared" si="0"/>
        <v>0</v>
      </c>
    </row>
    <row r="63" spans="1:10">
      <c r="A63" s="19"/>
      <c r="B63" s="88"/>
      <c r="C63" s="112"/>
      <c r="D63" s="88"/>
      <c r="E63" s="112"/>
      <c r="F63" s="88"/>
      <c r="G63" s="112"/>
      <c r="H63" s="88"/>
      <c r="I63" s="61"/>
      <c r="J63" s="64"/>
    </row>
    <row r="64" spans="1:10">
      <c r="A64" s="20" t="s">
        <v>123</v>
      </c>
      <c r="B64" s="81"/>
      <c r="C64" s="112">
        <v>0.02</v>
      </c>
      <c r="D64" s="81"/>
      <c r="E64" s="112">
        <v>0.02</v>
      </c>
      <c r="F64" s="81"/>
      <c r="G64" s="112">
        <v>0.02</v>
      </c>
      <c r="H64" s="81"/>
      <c r="I64" s="61">
        <v>0.03</v>
      </c>
      <c r="J64" s="64">
        <f t="shared" si="0"/>
        <v>0</v>
      </c>
    </row>
    <row r="65" spans="1:10">
      <c r="A65" s="19"/>
      <c r="B65" s="81"/>
      <c r="C65" s="112"/>
      <c r="D65" s="81"/>
      <c r="E65" s="112"/>
      <c r="F65" s="81"/>
      <c r="G65" s="112"/>
      <c r="H65" s="81"/>
      <c r="I65" s="61"/>
      <c r="J65" s="64"/>
    </row>
    <row r="66" spans="1:10">
      <c r="A66" s="19" t="s">
        <v>124</v>
      </c>
      <c r="B66" s="88"/>
      <c r="C66" s="112">
        <v>0.01</v>
      </c>
      <c r="D66" s="88"/>
      <c r="E66" s="112">
        <v>0.01</v>
      </c>
      <c r="F66" s="88"/>
      <c r="G66" s="112">
        <v>0.01</v>
      </c>
      <c r="H66" s="88"/>
      <c r="I66" s="61"/>
      <c r="J66" s="64"/>
    </row>
    <row r="67" spans="1:10">
      <c r="A67" s="19"/>
      <c r="B67" s="88"/>
      <c r="C67" s="112"/>
      <c r="D67" s="88"/>
      <c r="E67" s="112"/>
      <c r="F67" s="88"/>
      <c r="G67" s="112"/>
      <c r="H67" s="88"/>
      <c r="I67" s="61"/>
      <c r="J67" s="64"/>
    </row>
    <row r="68" spans="1:10">
      <c r="A68" s="19" t="s">
        <v>125</v>
      </c>
      <c r="B68" s="81"/>
      <c r="C68" s="112">
        <v>0.01</v>
      </c>
      <c r="D68" s="81"/>
      <c r="E68" s="112">
        <v>0.01</v>
      </c>
      <c r="F68" s="81"/>
      <c r="G68" s="112">
        <v>0.01</v>
      </c>
      <c r="H68" s="81"/>
      <c r="I68" s="61"/>
      <c r="J68" s="64"/>
    </row>
    <row r="69" spans="1:10">
      <c r="A69" s="19"/>
      <c r="B69" s="81"/>
      <c r="C69" s="112"/>
      <c r="D69" s="81"/>
      <c r="E69" s="112"/>
      <c r="F69" s="81"/>
      <c r="G69" s="112"/>
      <c r="H69" s="81"/>
      <c r="I69" s="61"/>
      <c r="J69" s="64"/>
    </row>
    <row r="70" spans="1:10">
      <c r="A70" s="20" t="s">
        <v>126</v>
      </c>
      <c r="B70" s="88"/>
      <c r="C70" s="112">
        <v>0.03</v>
      </c>
      <c r="D70" s="88"/>
      <c r="E70" s="112">
        <v>2.5000000000000001E-2</v>
      </c>
      <c r="F70" s="88"/>
      <c r="G70" s="112">
        <v>0.02</v>
      </c>
      <c r="H70" s="88"/>
      <c r="I70" s="61">
        <v>0</v>
      </c>
      <c r="J70" s="64">
        <f t="shared" si="0"/>
        <v>0</v>
      </c>
    </row>
    <row r="71" spans="1:10">
      <c r="A71" s="19"/>
      <c r="B71" s="88"/>
      <c r="C71" s="112"/>
      <c r="D71" s="88"/>
      <c r="E71" s="112"/>
      <c r="F71" s="88"/>
      <c r="G71" s="112"/>
      <c r="H71" s="88"/>
      <c r="I71" s="61"/>
      <c r="J71" s="64"/>
    </row>
    <row r="72" spans="1:10">
      <c r="A72" s="20" t="s">
        <v>127</v>
      </c>
      <c r="B72" s="81"/>
      <c r="C72" s="112">
        <v>1.4999999999999999E-2</v>
      </c>
      <c r="D72" s="81"/>
      <c r="E72" s="112">
        <v>0.01</v>
      </c>
      <c r="F72" s="81"/>
      <c r="G72" s="112">
        <v>0.01</v>
      </c>
      <c r="H72" s="81"/>
      <c r="I72" s="61">
        <v>0.01</v>
      </c>
      <c r="J72" s="64">
        <f t="shared" ref="J72:J90" si="1">B72*C72+D72*E72+F72*G72+H72*I72</f>
        <v>0</v>
      </c>
    </row>
    <row r="73" spans="1:10">
      <c r="A73" s="19"/>
      <c r="B73" s="81"/>
      <c r="C73" s="112"/>
      <c r="D73" s="81"/>
      <c r="E73" s="112"/>
      <c r="F73" s="81"/>
      <c r="G73" s="112"/>
      <c r="H73" s="81"/>
      <c r="I73" s="61"/>
      <c r="J73" s="64"/>
    </row>
    <row r="74" spans="1:10">
      <c r="A74" s="20" t="s">
        <v>128</v>
      </c>
      <c r="B74" s="88"/>
      <c r="C74" s="112">
        <v>0.02</v>
      </c>
      <c r="D74" s="88"/>
      <c r="E74" s="112">
        <v>1.4999999999999999E-2</v>
      </c>
      <c r="F74" s="88"/>
      <c r="G74" s="112">
        <v>1.4999999999999999E-2</v>
      </c>
      <c r="H74" s="88"/>
      <c r="I74" s="61">
        <v>0</v>
      </c>
      <c r="J74" s="64">
        <f t="shared" si="1"/>
        <v>0</v>
      </c>
    </row>
    <row r="75" spans="1:10">
      <c r="A75" s="19"/>
      <c r="B75" s="88"/>
      <c r="C75" s="112"/>
      <c r="D75" s="88"/>
      <c r="E75" s="112"/>
      <c r="F75" s="88"/>
      <c r="G75" s="112"/>
      <c r="H75" s="88"/>
      <c r="I75" s="61"/>
      <c r="J75" s="64"/>
    </row>
    <row r="76" spans="1:10">
      <c r="A76" s="19" t="s">
        <v>129</v>
      </c>
      <c r="B76" s="81"/>
      <c r="C76" s="112">
        <v>1.4999999999999999E-2</v>
      </c>
      <c r="D76" s="81"/>
      <c r="E76" s="112">
        <v>0.02</v>
      </c>
      <c r="F76" s="81"/>
      <c r="G76" s="112">
        <v>0.02</v>
      </c>
      <c r="H76" s="81"/>
      <c r="I76" s="61">
        <v>0.05</v>
      </c>
      <c r="J76" s="64">
        <f t="shared" si="1"/>
        <v>0</v>
      </c>
    </row>
    <row r="77" spans="1:10">
      <c r="A77" s="19"/>
      <c r="B77" s="81"/>
      <c r="C77" s="112"/>
      <c r="D77" s="81"/>
      <c r="E77" s="112"/>
      <c r="F77" s="81"/>
      <c r="G77" s="112"/>
      <c r="H77" s="81"/>
      <c r="I77" s="61"/>
      <c r="J77" s="64"/>
    </row>
    <row r="78" spans="1:10">
      <c r="A78" s="20" t="s">
        <v>130</v>
      </c>
      <c r="B78" s="88"/>
      <c r="C78" s="112">
        <v>0.01</v>
      </c>
      <c r="D78" s="88"/>
      <c r="E78" s="112">
        <v>0.02</v>
      </c>
      <c r="F78" s="88"/>
      <c r="G78" s="112">
        <v>0.02</v>
      </c>
      <c r="H78" s="88"/>
      <c r="I78" s="61">
        <v>0</v>
      </c>
      <c r="J78" s="64">
        <f t="shared" si="1"/>
        <v>0</v>
      </c>
    </row>
    <row r="79" spans="1:10">
      <c r="A79" s="19"/>
      <c r="B79" s="88"/>
      <c r="C79" s="112"/>
      <c r="D79" s="88"/>
      <c r="E79" s="112"/>
      <c r="F79" s="88"/>
      <c r="G79" s="112"/>
      <c r="H79" s="88"/>
      <c r="I79" s="61"/>
      <c r="J79" s="64"/>
    </row>
    <row r="80" spans="1:10">
      <c r="A80" s="19" t="s">
        <v>131</v>
      </c>
      <c r="B80" s="88"/>
      <c r="C80" s="112">
        <v>0</v>
      </c>
      <c r="D80" s="88"/>
      <c r="E80" s="112">
        <v>0.02</v>
      </c>
      <c r="F80" s="88"/>
      <c r="G80" s="112">
        <v>0.02</v>
      </c>
      <c r="H80" s="88"/>
      <c r="I80" s="61">
        <v>0.03</v>
      </c>
      <c r="J80" s="64">
        <f t="shared" si="1"/>
        <v>0</v>
      </c>
    </row>
    <row r="81" spans="1:11">
      <c r="A81" s="19"/>
      <c r="B81" s="81"/>
      <c r="C81" s="112"/>
      <c r="D81" s="81"/>
      <c r="E81" s="112"/>
      <c r="F81" s="81"/>
      <c r="G81" s="112"/>
      <c r="H81" s="81"/>
      <c r="I81" s="61"/>
      <c r="J81" s="64"/>
    </row>
    <row r="82" spans="1:11">
      <c r="A82" s="20" t="s">
        <v>132</v>
      </c>
      <c r="B82" s="81"/>
      <c r="C82" s="112">
        <v>0.01</v>
      </c>
      <c r="D82" s="81"/>
      <c r="E82" s="112">
        <v>0.01</v>
      </c>
      <c r="F82" s="81"/>
      <c r="G82" s="112">
        <v>0.01</v>
      </c>
      <c r="H82" s="81"/>
      <c r="I82" s="61">
        <v>0.02</v>
      </c>
      <c r="J82" s="64">
        <f t="shared" si="1"/>
        <v>0</v>
      </c>
    </row>
    <row r="83" spans="1:11">
      <c r="A83" s="19"/>
      <c r="B83" s="88"/>
      <c r="C83" s="112"/>
      <c r="D83" s="88"/>
      <c r="E83" s="112"/>
      <c r="F83" s="88"/>
      <c r="G83" s="112"/>
      <c r="H83" s="88"/>
      <c r="I83" s="61"/>
      <c r="J83" s="64"/>
    </row>
    <row r="84" spans="1:11">
      <c r="A84" s="20" t="s">
        <v>133</v>
      </c>
      <c r="B84" s="88"/>
      <c r="C84" s="112">
        <v>0</v>
      </c>
      <c r="D84" s="88"/>
      <c r="E84" s="112">
        <v>0.01</v>
      </c>
      <c r="F84" s="88"/>
      <c r="G84" s="112">
        <v>0.01</v>
      </c>
      <c r="H84" s="88"/>
      <c r="I84" s="61">
        <v>0.04</v>
      </c>
      <c r="J84" s="64">
        <f t="shared" si="1"/>
        <v>0</v>
      </c>
    </row>
    <row r="85" spans="1:11">
      <c r="A85" s="19"/>
      <c r="B85" s="81"/>
      <c r="C85" s="112"/>
      <c r="D85" s="81"/>
      <c r="E85" s="112"/>
      <c r="F85" s="81"/>
      <c r="G85" s="112"/>
      <c r="H85" s="81"/>
      <c r="I85" s="61"/>
      <c r="J85" s="64"/>
    </row>
    <row r="86" spans="1:11">
      <c r="A86" s="20" t="s">
        <v>134</v>
      </c>
      <c r="B86" s="81"/>
      <c r="C86" s="112">
        <v>0.02</v>
      </c>
      <c r="D86" s="81"/>
      <c r="E86" s="112">
        <v>0.01</v>
      </c>
      <c r="F86" s="81"/>
      <c r="G86" s="112">
        <v>1.4999999999999999E-2</v>
      </c>
      <c r="H86" s="81"/>
      <c r="I86" s="61">
        <v>0.04</v>
      </c>
      <c r="J86" s="64">
        <f t="shared" si="1"/>
        <v>0</v>
      </c>
    </row>
    <row r="87" spans="1:11">
      <c r="A87" s="19"/>
      <c r="B87" s="88"/>
      <c r="C87" s="112"/>
      <c r="D87" s="88"/>
      <c r="E87" s="112"/>
      <c r="F87" s="88"/>
      <c r="G87" s="112"/>
      <c r="H87" s="88"/>
      <c r="I87" s="61"/>
      <c r="J87" s="64"/>
    </row>
    <row r="88" spans="1:11">
      <c r="A88" s="19" t="s">
        <v>135</v>
      </c>
      <c r="B88" s="88"/>
      <c r="C88" s="112">
        <v>0</v>
      </c>
      <c r="D88" s="88"/>
      <c r="E88" s="112">
        <v>0.01</v>
      </c>
      <c r="F88" s="88"/>
      <c r="G88" s="112">
        <v>0.01</v>
      </c>
      <c r="H88" s="88"/>
      <c r="I88" s="61">
        <v>0.04</v>
      </c>
      <c r="J88" s="64">
        <f t="shared" si="1"/>
        <v>0</v>
      </c>
    </row>
    <row r="89" spans="1:11">
      <c r="A89" s="19"/>
      <c r="B89" s="88"/>
      <c r="C89" s="112"/>
      <c r="D89" s="88"/>
      <c r="E89" s="112"/>
      <c r="F89" s="88"/>
      <c r="G89" s="112"/>
      <c r="H89" s="88"/>
      <c r="I89" s="61"/>
      <c r="J89" s="64"/>
    </row>
    <row r="90" spans="1:11">
      <c r="A90" s="22" t="s">
        <v>136</v>
      </c>
      <c r="B90" s="81"/>
      <c r="C90" s="112">
        <v>0</v>
      </c>
      <c r="D90" s="81"/>
      <c r="E90" s="112">
        <v>0.02</v>
      </c>
      <c r="F90" s="81"/>
      <c r="G90" s="112">
        <v>0.02</v>
      </c>
      <c r="H90" s="81"/>
      <c r="I90" s="61">
        <v>0.15</v>
      </c>
      <c r="J90" s="64">
        <f t="shared" si="1"/>
        <v>0</v>
      </c>
    </row>
    <row r="91" spans="1:11">
      <c r="A91" s="39"/>
      <c r="B91" s="81"/>
      <c r="C91" s="112"/>
      <c r="D91" s="81"/>
      <c r="E91" s="112"/>
      <c r="F91" s="81"/>
      <c r="G91" s="112"/>
      <c r="H91" s="81"/>
      <c r="I91" s="61"/>
      <c r="J91" s="64"/>
    </row>
    <row r="92" spans="1:11">
      <c r="A92" s="166" t="s">
        <v>137</v>
      </c>
      <c r="B92" s="40">
        <f>SUMPRODUCT(B2:B91,C2:C91)</f>
        <v>1.6</v>
      </c>
      <c r="C92" s="63">
        <f>SUM(C2:C90)</f>
        <v>1.0000000000000007</v>
      </c>
      <c r="D92" s="44">
        <f>SUMPRODUCT(D2:D91,E2:E91)</f>
        <v>0</v>
      </c>
      <c r="E92" s="63">
        <f>SUM(E2:E90)</f>
        <v>1.0000000000000007</v>
      </c>
      <c r="F92" s="44">
        <f>SUMPRODUCT(F2:F91,G2:G91)</f>
        <v>0</v>
      </c>
      <c r="G92" s="63">
        <f>SUM(G2:G90)</f>
        <v>1.0000000000000007</v>
      </c>
      <c r="H92" s="44">
        <f>SUMPRODUCT(H2:H91,I2:I91)</f>
        <v>0</v>
      </c>
      <c r="I92" s="63">
        <f>SUM(I2:I90)</f>
        <v>1.0000000000000004</v>
      </c>
      <c r="J92" s="197">
        <f>SUM(J2:J90)</f>
        <v>1.6</v>
      </c>
      <c r="K92" s="167" t="s">
        <v>138</v>
      </c>
    </row>
    <row r="93" spans="1:11">
      <c r="A93" s="98"/>
      <c r="B93" s="98"/>
      <c r="C93" s="98"/>
      <c r="D93" s="98"/>
      <c r="E93" s="162"/>
      <c r="F93" s="98"/>
      <c r="G93" s="162"/>
      <c r="H93" s="98"/>
      <c r="I93" s="162"/>
      <c r="J93" s="162"/>
    </row>
    <row r="94" spans="1:11">
      <c r="A94" s="98"/>
      <c r="B94" s="98"/>
      <c r="C94" s="98"/>
      <c r="D94" s="162"/>
      <c r="E94" s="162"/>
      <c r="F94" s="162"/>
      <c r="G94" s="162"/>
      <c r="H94" s="162"/>
      <c r="I94" s="162"/>
      <c r="J94" s="162"/>
    </row>
    <row r="95" spans="1:11">
      <c r="A95" s="98"/>
      <c r="B95" s="98"/>
      <c r="C95" s="98"/>
      <c r="D95" s="162"/>
      <c r="E95" s="162"/>
      <c r="F95" s="162"/>
      <c r="G95" s="162"/>
      <c r="H95" s="162"/>
      <c r="I95" s="162"/>
      <c r="J95" s="162"/>
    </row>
    <row r="96" spans="1:11">
      <c r="A96" s="98"/>
      <c r="B96" s="98"/>
      <c r="C96" s="98"/>
      <c r="D96" s="162"/>
      <c r="E96" s="162"/>
      <c r="F96" s="162"/>
      <c r="G96" s="162"/>
      <c r="H96" s="162"/>
      <c r="I96" s="162"/>
      <c r="J96" s="162"/>
    </row>
    <row r="97" spans="1:10" ht="12.75" customHeight="1">
      <c r="A97" s="98"/>
      <c r="B97" s="98"/>
      <c r="C97" s="98"/>
      <c r="D97" s="162"/>
      <c r="E97" s="162"/>
      <c r="F97" s="162"/>
      <c r="G97" s="162"/>
      <c r="H97" s="162"/>
      <c r="I97" s="162"/>
      <c r="J97" s="162"/>
    </row>
    <row r="98" spans="1:10">
      <c r="A98" s="105"/>
      <c r="B98" s="98"/>
      <c r="C98" s="98"/>
      <c r="D98" s="162"/>
      <c r="E98" s="104"/>
      <c r="F98" s="162"/>
      <c r="G98" s="162"/>
      <c r="H98" s="162"/>
      <c r="I98" s="162"/>
      <c r="J98" s="162"/>
    </row>
    <row r="99" spans="1:10">
      <c r="A99" s="96"/>
      <c r="B99" s="96"/>
      <c r="C99" s="96"/>
    </row>
    <row r="100" spans="1:10">
      <c r="A100" s="96"/>
      <c r="B100" s="96"/>
      <c r="C100" s="96"/>
    </row>
    <row r="101" spans="1:10">
      <c r="A101" s="96"/>
      <c r="B101" s="96"/>
      <c r="C101" s="96"/>
    </row>
    <row r="102" spans="1:10">
      <c r="A102" s="96"/>
      <c r="B102" s="96"/>
      <c r="C102" s="96"/>
    </row>
    <row r="103" spans="1:10">
      <c r="A103" s="96"/>
      <c r="B103" s="96"/>
      <c r="C103" s="96"/>
    </row>
    <row r="104" spans="1:10">
      <c r="A104" s="96"/>
      <c r="B104" s="96"/>
      <c r="C104" s="96"/>
    </row>
    <row r="105" spans="1:10">
      <c r="A105" s="96"/>
      <c r="B105" s="96"/>
      <c r="C105" s="96"/>
    </row>
    <row r="106" spans="1:10">
      <c r="A106" s="96"/>
      <c r="B106" s="96"/>
      <c r="C106" s="96"/>
    </row>
    <row r="107" spans="1:10">
      <c r="A107" s="96"/>
      <c r="B107" s="96"/>
      <c r="C107" s="96"/>
    </row>
    <row r="108" spans="1:10">
      <c r="A108" s="96"/>
      <c r="B108" s="96"/>
      <c r="C108" s="96"/>
    </row>
    <row r="109" spans="1:10">
      <c r="A109" s="96"/>
      <c r="B109" s="96"/>
      <c r="C109" s="96"/>
    </row>
    <row r="110" spans="1:10">
      <c r="A110" s="96"/>
      <c r="B110" s="96"/>
      <c r="C110" s="96"/>
    </row>
    <row r="111" spans="1:10">
      <c r="A111" s="96"/>
      <c r="B111" s="96"/>
      <c r="C111" s="96"/>
    </row>
    <row r="112" spans="1:10">
      <c r="A112" s="96"/>
      <c r="B112" s="96"/>
      <c r="C112" s="96"/>
    </row>
    <row r="113" spans="1:3">
      <c r="A113" s="96"/>
      <c r="B113" s="96"/>
      <c r="C113" s="96"/>
    </row>
    <row r="114" spans="1:3">
      <c r="A114" s="96"/>
      <c r="B114" s="96"/>
      <c r="C114" s="96"/>
    </row>
    <row r="115" spans="1:3">
      <c r="A115" s="96"/>
      <c r="B115" s="96"/>
      <c r="C115" s="96"/>
    </row>
    <row r="116" spans="1:3">
      <c r="A116" s="96"/>
      <c r="B116" s="96"/>
      <c r="C116" s="96"/>
    </row>
    <row r="117" spans="1:3">
      <c r="A117" s="96"/>
      <c r="B117" s="96"/>
      <c r="C117" s="96"/>
    </row>
    <row r="118" spans="1:3">
      <c r="A118" s="96"/>
      <c r="B118" s="96"/>
      <c r="C118" s="96"/>
    </row>
    <row r="119" spans="1:3">
      <c r="A119" s="96"/>
      <c r="B119" s="96"/>
      <c r="C119" s="96"/>
    </row>
    <row r="120" spans="1:3">
      <c r="A120" s="96"/>
      <c r="B120" s="96"/>
      <c r="C120" s="96"/>
    </row>
    <row r="121" spans="1:3">
      <c r="A121" s="96"/>
      <c r="B121" s="96"/>
      <c r="C121" s="96"/>
    </row>
    <row r="122" spans="1:3">
      <c r="A122" s="96"/>
      <c r="B122" s="96"/>
      <c r="C122" s="96"/>
    </row>
    <row r="123" spans="1:3">
      <c r="A123" s="96"/>
      <c r="B123" s="96"/>
      <c r="C123" s="96"/>
    </row>
    <row r="124" spans="1:3">
      <c r="A124" s="96"/>
      <c r="B124" s="96"/>
      <c r="C124" s="96"/>
    </row>
    <row r="125" spans="1:3">
      <c r="A125" s="96"/>
      <c r="B125" s="96"/>
      <c r="C125" s="96"/>
    </row>
    <row r="126" spans="1:3">
      <c r="A126" s="96"/>
      <c r="B126" s="96"/>
      <c r="C126" s="96"/>
    </row>
    <row r="127" spans="1:3">
      <c r="A127" s="96"/>
      <c r="B127" s="96"/>
      <c r="C127" s="96"/>
    </row>
    <row r="128" spans="1:3">
      <c r="A128" s="96"/>
      <c r="B128" s="96"/>
      <c r="C128" s="96"/>
    </row>
    <row r="129" spans="1:3">
      <c r="A129" s="96"/>
      <c r="B129" s="96"/>
      <c r="C129" s="96"/>
    </row>
    <row r="130" spans="1:3">
      <c r="A130" s="96"/>
      <c r="B130" s="96"/>
      <c r="C130" s="96"/>
    </row>
    <row r="131" spans="1:3">
      <c r="A131" s="96"/>
      <c r="B131" s="96"/>
      <c r="C131" s="96"/>
    </row>
    <row r="132" spans="1:3">
      <c r="A132" s="96"/>
      <c r="B132" s="96"/>
      <c r="C132" s="96"/>
    </row>
    <row r="133" spans="1:3">
      <c r="A133" s="96"/>
      <c r="B133" s="96"/>
      <c r="C133" s="96"/>
    </row>
    <row r="134" spans="1:3">
      <c r="A134" s="96"/>
      <c r="B134" s="96"/>
      <c r="C134" s="96"/>
    </row>
    <row r="135" spans="1:3">
      <c r="A135" s="96"/>
      <c r="B135" s="96"/>
      <c r="C135" s="96"/>
    </row>
    <row r="136" spans="1:3">
      <c r="A136" s="96"/>
      <c r="B136" s="96"/>
      <c r="C136" s="96"/>
    </row>
    <row r="137" spans="1:3">
      <c r="A137" s="96"/>
      <c r="B137" s="96"/>
      <c r="C137" s="96"/>
    </row>
    <row r="138" spans="1:3">
      <c r="A138" s="96"/>
      <c r="B138" s="96"/>
      <c r="C138" s="96"/>
    </row>
    <row r="139" spans="1:3">
      <c r="A139" s="96"/>
      <c r="B139" s="96"/>
      <c r="C139" s="96"/>
    </row>
  </sheetData>
  <sheetProtection formatRows="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43E5D-85BE-473C-8E0B-A614F7F42019}">
  <dimension ref="A1:F13"/>
  <sheetViews>
    <sheetView workbookViewId="0">
      <selection activeCell="A12" sqref="A12:D12"/>
    </sheetView>
  </sheetViews>
  <sheetFormatPr defaultColWidth="10.75" defaultRowHeight="15.6"/>
  <cols>
    <col min="1" max="1" width="39" style="95" customWidth="1"/>
    <col min="2" max="2" width="16" style="95" customWidth="1"/>
    <col min="3" max="4" width="16.625" style="95" customWidth="1"/>
    <col min="5" max="5" width="10.75" style="95" customWidth="1"/>
    <col min="6" max="6" width="14" style="95" customWidth="1"/>
    <col min="7" max="7" width="10.75" style="1" customWidth="1"/>
    <col min="8" max="16384" width="10.75" style="1"/>
  </cols>
  <sheetData>
    <row r="1" spans="1:6" ht="15.6" customHeight="1">
      <c r="A1" s="28"/>
      <c r="B1" s="180" t="s">
        <v>139</v>
      </c>
      <c r="C1" s="181"/>
      <c r="D1" s="182"/>
      <c r="E1" s="7"/>
      <c r="F1" s="7"/>
    </row>
    <row r="2" spans="1:6" ht="80.099999999999994" customHeight="1">
      <c r="A2" s="26" t="s">
        <v>140</v>
      </c>
      <c r="B2" s="38" t="s">
        <v>141</v>
      </c>
      <c r="C2" s="38" t="s">
        <v>142</v>
      </c>
      <c r="D2" s="38" t="s">
        <v>143</v>
      </c>
      <c r="E2" s="9"/>
      <c r="F2" s="23"/>
    </row>
    <row r="3" spans="1:6" ht="16.149999999999999" customHeight="1">
      <c r="A3" s="38" t="s">
        <v>144</v>
      </c>
      <c r="B3" s="89"/>
      <c r="C3" s="38"/>
      <c r="D3" s="38"/>
      <c r="E3" s="9"/>
      <c r="F3" s="7"/>
    </row>
    <row r="4" spans="1:6" ht="16.149999999999999" customHeight="1">
      <c r="A4" s="38" t="s">
        <v>145</v>
      </c>
      <c r="B4" s="38"/>
      <c r="C4" s="89"/>
      <c r="D4" s="38"/>
      <c r="E4" s="9" t="s">
        <v>74</v>
      </c>
      <c r="F4" s="7"/>
    </row>
    <row r="5" spans="1:6" ht="16.149999999999999" customHeight="1">
      <c r="A5" s="38" t="s">
        <v>146</v>
      </c>
      <c r="B5" s="38"/>
      <c r="C5" s="38"/>
      <c r="D5" s="89"/>
      <c r="E5" s="106">
        <f>B3+C4+D5</f>
        <v>0</v>
      </c>
      <c r="F5" s="113" t="s">
        <v>147</v>
      </c>
    </row>
    <row r="6" spans="1:6" ht="15.75" customHeight="1">
      <c r="A6" s="183"/>
      <c r="B6" s="183"/>
      <c r="C6" s="183"/>
      <c r="D6" s="183"/>
      <c r="E6" s="99"/>
    </row>
    <row r="7" spans="1:6" ht="17.649999999999999" customHeight="1">
      <c r="A7" s="184" t="s">
        <v>148</v>
      </c>
      <c r="B7" s="203"/>
      <c r="C7" s="203"/>
      <c r="D7" s="203"/>
      <c r="E7" s="99"/>
    </row>
    <row r="8" spans="1:6">
      <c r="A8" s="179"/>
      <c r="B8" s="179"/>
      <c r="C8" s="179"/>
      <c r="D8" s="179"/>
      <c r="E8" s="99"/>
    </row>
    <row r="9" spans="1:6" ht="14.1" customHeight="1">
      <c r="A9" s="179"/>
      <c r="B9" s="179"/>
      <c r="C9" s="179"/>
      <c r="D9" s="179"/>
      <c r="E9" s="99"/>
    </row>
    <row r="10" spans="1:6">
      <c r="A10" s="179"/>
      <c r="B10" s="179"/>
      <c r="C10" s="179"/>
      <c r="D10" s="179"/>
      <c r="E10" s="99"/>
    </row>
    <row r="11" spans="1:6" ht="16.5" customHeight="1">
      <c r="A11" s="179"/>
      <c r="B11" s="179"/>
      <c r="C11" s="179"/>
      <c r="D11" s="179"/>
      <c r="E11" s="99"/>
    </row>
    <row r="12" spans="1:6">
      <c r="A12" s="179"/>
      <c r="B12" s="179"/>
      <c r="C12" s="179"/>
      <c r="D12" s="179"/>
      <c r="E12" s="99"/>
    </row>
    <row r="13" spans="1:6">
      <c r="A13" s="99"/>
      <c r="B13" s="99"/>
      <c r="C13" s="99"/>
      <c r="D13" s="99"/>
      <c r="E13" s="99"/>
    </row>
  </sheetData>
  <sheetProtection formatRows="0"/>
  <mergeCells count="8">
    <mergeCell ref="A11:D11"/>
    <mergeCell ref="A12:D12"/>
    <mergeCell ref="B1:D1"/>
    <mergeCell ref="A6:D6"/>
    <mergeCell ref="A7:D7"/>
    <mergeCell ref="A8:D8"/>
    <mergeCell ref="A9:D9"/>
    <mergeCell ref="A10:D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7E9A5-06FA-524A-B871-D67B0FA4F8F3}">
  <dimension ref="A1:F22"/>
  <sheetViews>
    <sheetView zoomScale="80" zoomScaleNormal="80" workbookViewId="0">
      <pane xSplit="1" ySplit="2" topLeftCell="D11" activePane="bottomRight" state="frozen"/>
      <selection pane="bottomRight" activeCell="D4" sqref="D4"/>
      <selection pane="bottomLeft" activeCell="A3" sqref="A3"/>
      <selection pane="topRight" activeCell="B1" sqref="B1"/>
    </sheetView>
  </sheetViews>
  <sheetFormatPr defaultColWidth="10.75" defaultRowHeight="15.6"/>
  <cols>
    <col min="1" max="1" width="32.25" style="95" customWidth="1"/>
    <col min="2" max="4" width="48.625" style="95" customWidth="1"/>
    <col min="5" max="5" width="13.25" style="95" customWidth="1"/>
    <col min="6" max="6" width="14.75" style="1" customWidth="1"/>
    <col min="7" max="16384" width="10.75" style="1"/>
  </cols>
  <sheetData>
    <row r="1" spans="1:6">
      <c r="A1" s="2"/>
      <c r="B1" s="185" t="s">
        <v>149</v>
      </c>
      <c r="C1" s="185"/>
      <c r="D1" s="185"/>
      <c r="E1" s="1"/>
    </row>
    <row r="2" spans="1:6" ht="66" customHeight="1">
      <c r="A2" s="18" t="s">
        <v>150</v>
      </c>
      <c r="B2" s="38" t="s">
        <v>151</v>
      </c>
      <c r="C2" s="38" t="s">
        <v>152</v>
      </c>
      <c r="D2" s="38" t="s">
        <v>153</v>
      </c>
      <c r="E2" s="27"/>
      <c r="F2" s="10"/>
    </row>
    <row r="3" spans="1:6" ht="16.149999999999999" customHeight="1">
      <c r="A3" s="11" t="s">
        <v>154</v>
      </c>
      <c r="B3" s="89"/>
      <c r="C3" s="89">
        <v>8</v>
      </c>
      <c r="D3" s="89">
        <v>8</v>
      </c>
      <c r="E3" s="1"/>
    </row>
    <row r="4" spans="1:6" ht="16.149999999999999" customHeight="1">
      <c r="A4" s="11"/>
      <c r="B4" s="89"/>
      <c r="C4" s="89"/>
      <c r="D4" s="89"/>
      <c r="E4" s="1"/>
    </row>
    <row r="5" spans="1:6" ht="16.149999999999999" customHeight="1">
      <c r="A5" s="11" t="s">
        <v>155</v>
      </c>
      <c r="B5" s="90"/>
      <c r="C5" s="90"/>
      <c r="D5" s="90"/>
      <c r="E5" s="1"/>
    </row>
    <row r="6" spans="1:6" ht="16.149999999999999" customHeight="1">
      <c r="A6" s="11"/>
      <c r="B6" s="90"/>
      <c r="C6" s="90"/>
      <c r="D6" s="90"/>
      <c r="E6" s="1"/>
    </row>
    <row r="7" spans="1:6" ht="16.149999999999999" customHeight="1">
      <c r="A7" s="11" t="s">
        <v>156</v>
      </c>
      <c r="B7" s="89"/>
      <c r="C7" s="89"/>
      <c r="D7" s="89"/>
      <c r="E7" s="1"/>
    </row>
    <row r="8" spans="1:6" ht="16.149999999999999" customHeight="1">
      <c r="A8" s="11"/>
      <c r="B8" s="89"/>
      <c r="C8" s="89"/>
      <c r="D8" s="89"/>
      <c r="E8" s="1"/>
    </row>
    <row r="9" spans="1:6" ht="50.1" customHeight="1">
      <c r="A9" s="12" t="s">
        <v>157</v>
      </c>
      <c r="B9" s="90"/>
      <c r="C9" s="90"/>
      <c r="D9" s="90"/>
      <c r="E9" s="1"/>
    </row>
    <row r="10" spans="1:6" ht="16.149999999999999" customHeight="1">
      <c r="A10" s="11"/>
      <c r="B10" s="90"/>
      <c r="C10" s="90"/>
      <c r="D10" s="90"/>
      <c r="E10" s="1"/>
    </row>
    <row r="11" spans="1:6" ht="16.149999999999999" customHeight="1">
      <c r="A11" s="11" t="s">
        <v>158</v>
      </c>
      <c r="B11" s="89"/>
      <c r="C11" s="89"/>
      <c r="D11" s="89"/>
      <c r="E11" s="1"/>
    </row>
    <row r="12" spans="1:6" ht="16.149999999999999" customHeight="1">
      <c r="A12" s="11"/>
      <c r="B12" s="89"/>
      <c r="C12" s="89"/>
      <c r="D12" s="89"/>
      <c r="E12" s="1"/>
    </row>
    <row r="13" spans="1:6" ht="16.149999999999999" customHeight="1">
      <c r="A13" s="163" t="s">
        <v>159</v>
      </c>
      <c r="B13" s="109">
        <f>B3+B5+B7+B9+B11</f>
        <v>0</v>
      </c>
      <c r="C13" s="109">
        <f t="shared" ref="C13:D13" si="0">C3+C5+C7+C9+C11</f>
        <v>8</v>
      </c>
      <c r="D13" s="109">
        <v>8</v>
      </c>
      <c r="E13" s="1" t="s">
        <v>74</v>
      </c>
    </row>
    <row r="14" spans="1:6" ht="16.149999999999999" customHeight="1">
      <c r="A14" s="163" t="s">
        <v>23</v>
      </c>
      <c r="B14" s="70">
        <v>0.3</v>
      </c>
      <c r="C14" s="70">
        <v>0.5</v>
      </c>
      <c r="D14" s="70">
        <v>0.2</v>
      </c>
      <c r="E14" s="66">
        <f>SUM(B14:D14)</f>
        <v>1</v>
      </c>
    </row>
    <row r="15" spans="1:6" ht="16.149999999999999" customHeight="1">
      <c r="A15" s="16" t="s">
        <v>24</v>
      </c>
      <c r="B15" s="43">
        <f>B13*B14</f>
        <v>0</v>
      </c>
      <c r="C15" s="43">
        <f t="shared" ref="C15:D15" si="1">C13*C14</f>
        <v>4</v>
      </c>
      <c r="D15" s="43">
        <f t="shared" si="1"/>
        <v>1.6</v>
      </c>
      <c r="E15" s="75">
        <f>SUM(B15:D15)</f>
        <v>5.6</v>
      </c>
      <c r="F15" s="167" t="s">
        <v>160</v>
      </c>
    </row>
    <row r="16" spans="1:6">
      <c r="A16" s="164"/>
      <c r="B16" s="186"/>
      <c r="C16" s="186"/>
      <c r="D16" s="186"/>
      <c r="E16" s="99"/>
      <c r="F16" s="55"/>
    </row>
    <row r="17" spans="1:6" ht="68.25" customHeight="1">
      <c r="A17" s="97"/>
      <c r="B17" s="187" t="s">
        <v>161</v>
      </c>
      <c r="C17" s="188"/>
      <c r="D17" s="188"/>
      <c r="E17" s="99"/>
      <c r="F17" s="55"/>
    </row>
    <row r="18" spans="1:6" ht="129.75" customHeight="1">
      <c r="A18" s="99"/>
      <c r="B18" s="187" t="s">
        <v>162</v>
      </c>
      <c r="C18" s="188"/>
      <c r="D18" s="188"/>
      <c r="E18" s="99"/>
      <c r="F18" s="55"/>
    </row>
    <row r="19" spans="1:6">
      <c r="A19" s="99"/>
      <c r="B19" s="179"/>
      <c r="C19" s="179"/>
      <c r="D19" s="179"/>
      <c r="E19" s="99"/>
      <c r="F19" s="55"/>
    </row>
    <row r="20" spans="1:6">
      <c r="A20" s="99"/>
      <c r="B20" s="179"/>
      <c r="C20" s="179"/>
      <c r="D20" s="179"/>
      <c r="E20" s="99"/>
      <c r="F20" s="55"/>
    </row>
    <row r="21" spans="1:6">
      <c r="A21" s="99"/>
      <c r="B21" s="104"/>
      <c r="C21" s="162"/>
      <c r="D21" s="162"/>
      <c r="E21" s="99"/>
      <c r="F21" s="55"/>
    </row>
    <row r="22" spans="1:6">
      <c r="B22" s="94"/>
      <c r="C22" s="94"/>
      <c r="D22" s="94"/>
    </row>
  </sheetData>
  <sheetProtection formatRows="0"/>
  <mergeCells count="6">
    <mergeCell ref="B20:D20"/>
    <mergeCell ref="B1:D1"/>
    <mergeCell ref="B16:D16"/>
    <mergeCell ref="B17:D17"/>
    <mergeCell ref="B18:D18"/>
    <mergeCell ref="B19:D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1120-3F81-2942-8241-ABFBFEDB5188}">
  <dimension ref="A1:K61"/>
  <sheetViews>
    <sheetView zoomScale="60" zoomScaleNormal="60" workbookViewId="0">
      <pane xSplit="1" ySplit="1" topLeftCell="E12" activePane="bottomRight" state="frozen"/>
      <selection pane="bottomRight" activeCell="H4" sqref="H4"/>
      <selection pane="bottomLeft" activeCell="A2" sqref="A2"/>
      <selection pane="topRight" activeCell="B1" sqref="B1"/>
    </sheetView>
  </sheetViews>
  <sheetFormatPr defaultColWidth="10.5" defaultRowHeight="15.6"/>
  <cols>
    <col min="1" max="1" width="80.625" style="93" customWidth="1"/>
    <col min="2" max="2" width="45.125" style="93" customWidth="1"/>
    <col min="3" max="6" width="32.625" style="93" customWidth="1"/>
    <col min="7" max="8" width="26.625" style="93" customWidth="1"/>
    <col min="9" max="9" width="15.5" style="93" customWidth="1"/>
    <col min="10" max="10" width="21.75" customWidth="1"/>
  </cols>
  <sheetData>
    <row r="1" spans="1:11" ht="119.1" customHeight="1">
      <c r="A1" s="165" t="s">
        <v>163</v>
      </c>
      <c r="B1" s="20" t="s">
        <v>164</v>
      </c>
      <c r="C1" s="20" t="s">
        <v>165</v>
      </c>
      <c r="D1" s="20" t="s">
        <v>166</v>
      </c>
      <c r="E1" s="20" t="s">
        <v>167</v>
      </c>
      <c r="F1" s="19" t="s">
        <v>168</v>
      </c>
      <c r="G1" s="30" t="s">
        <v>86</v>
      </c>
      <c r="H1" s="30" t="s">
        <v>24</v>
      </c>
      <c r="I1" s="9"/>
      <c r="J1" s="7"/>
    </row>
    <row r="2" spans="1:11" ht="32.1" customHeight="1">
      <c r="A2" s="56" t="s">
        <v>169</v>
      </c>
      <c r="B2" s="88"/>
      <c r="C2" s="88"/>
      <c r="D2" s="88"/>
      <c r="E2" s="88"/>
      <c r="F2" s="88"/>
      <c r="G2" s="67">
        <v>0.3</v>
      </c>
      <c r="H2" s="110">
        <f t="shared" ref="H2" si="0">(SUM(B2:F2)*G2)</f>
        <v>0</v>
      </c>
      <c r="I2" s="15"/>
      <c r="J2" s="15"/>
      <c r="K2" s="14"/>
    </row>
    <row r="3" spans="1:11" ht="32.1" customHeight="1">
      <c r="A3" s="57"/>
      <c r="B3" s="88"/>
      <c r="C3" s="88"/>
      <c r="D3" s="88"/>
      <c r="E3" s="88"/>
      <c r="F3" s="88"/>
      <c r="G3" s="67"/>
      <c r="H3" s="110"/>
      <c r="I3" s="15"/>
      <c r="J3" s="15"/>
      <c r="K3" s="14"/>
    </row>
    <row r="4" spans="1:11" ht="32.1" customHeight="1">
      <c r="A4" s="20" t="s">
        <v>170</v>
      </c>
      <c r="B4" s="81">
        <v>8</v>
      </c>
      <c r="C4" s="81"/>
      <c r="D4" s="81"/>
      <c r="E4" s="81"/>
      <c r="F4" s="81"/>
      <c r="G4" s="68">
        <v>0.1</v>
      </c>
      <c r="H4" s="110">
        <f>(SUM(B4:F4)*G4)</f>
        <v>0.8</v>
      </c>
      <c r="I4" s="7"/>
      <c r="J4" s="7"/>
    </row>
    <row r="5" spans="1:11" ht="213.75" customHeight="1">
      <c r="A5" s="19"/>
      <c r="B5" s="204" t="s">
        <v>171</v>
      </c>
      <c r="C5" s="81"/>
      <c r="D5" s="81"/>
      <c r="E5" s="81"/>
      <c r="F5" s="81"/>
      <c r="G5" s="68"/>
      <c r="H5" s="110"/>
      <c r="I5" s="7"/>
      <c r="J5" s="7"/>
    </row>
    <row r="6" spans="1:11" ht="32.1" customHeight="1">
      <c r="A6" s="20" t="s">
        <v>172</v>
      </c>
      <c r="B6" s="88"/>
      <c r="C6" s="88"/>
      <c r="D6" s="88"/>
      <c r="E6" s="88"/>
      <c r="F6" s="88"/>
      <c r="G6" s="68">
        <v>0.15</v>
      </c>
      <c r="H6" s="110">
        <f t="shared" ref="H6:H14" si="1">(SUM(B6:F6)*G6)</f>
        <v>0</v>
      </c>
      <c r="I6" s="7"/>
      <c r="J6" s="7"/>
    </row>
    <row r="7" spans="1:11">
      <c r="A7" s="19"/>
      <c r="B7" s="205"/>
      <c r="C7" s="88"/>
      <c r="D7" s="88"/>
      <c r="E7" s="88"/>
      <c r="F7" s="88"/>
      <c r="G7" s="68"/>
      <c r="H7" s="110"/>
      <c r="I7" s="7"/>
      <c r="J7" s="7"/>
    </row>
    <row r="8" spans="1:11" ht="32.1" customHeight="1">
      <c r="A8" s="20" t="s">
        <v>173</v>
      </c>
      <c r="B8" s="81"/>
      <c r="C8" s="81"/>
      <c r="D8" s="81"/>
      <c r="E8" s="81"/>
      <c r="F8" s="81"/>
      <c r="G8" s="68">
        <v>0.15</v>
      </c>
      <c r="H8" s="110">
        <f t="shared" si="1"/>
        <v>0</v>
      </c>
      <c r="I8" s="7"/>
      <c r="J8" s="7"/>
    </row>
    <row r="9" spans="1:11" ht="32.1" customHeight="1">
      <c r="A9" s="19"/>
      <c r="B9" s="81"/>
      <c r="C9" s="81"/>
      <c r="D9" s="81"/>
      <c r="E9" s="81"/>
      <c r="F9" s="81"/>
      <c r="G9" s="68"/>
      <c r="H9" s="110"/>
      <c r="I9" s="7"/>
      <c r="J9" s="7"/>
    </row>
    <row r="10" spans="1:11" ht="32.1" customHeight="1">
      <c r="A10" s="20" t="s">
        <v>174</v>
      </c>
      <c r="B10" s="88"/>
      <c r="C10" s="88"/>
      <c r="D10" s="88"/>
      <c r="E10" s="88"/>
      <c r="F10" s="88"/>
      <c r="G10" s="68">
        <v>0.1</v>
      </c>
      <c r="H10" s="110">
        <f t="shared" si="1"/>
        <v>0</v>
      </c>
      <c r="I10" s="7"/>
      <c r="J10" s="7"/>
    </row>
    <row r="11" spans="1:11" ht="32.1" customHeight="1">
      <c r="A11" s="20"/>
      <c r="B11" s="88"/>
      <c r="C11" s="88"/>
      <c r="D11" s="88"/>
      <c r="E11" s="88"/>
      <c r="F11" s="88"/>
      <c r="G11" s="31"/>
      <c r="H11" s="110"/>
      <c r="I11" s="7"/>
      <c r="J11" s="7"/>
    </row>
    <row r="12" spans="1:11" ht="32.1" customHeight="1">
      <c r="A12" s="20" t="s">
        <v>175</v>
      </c>
      <c r="B12" s="81"/>
      <c r="C12" s="81"/>
      <c r="D12" s="81"/>
      <c r="E12" s="81"/>
      <c r="F12" s="81"/>
      <c r="G12" s="68">
        <v>0.15</v>
      </c>
      <c r="H12" s="110">
        <f t="shared" si="1"/>
        <v>0</v>
      </c>
      <c r="I12" s="7"/>
      <c r="J12" s="7"/>
    </row>
    <row r="13" spans="1:11" ht="32.1" customHeight="1">
      <c r="A13" s="20"/>
      <c r="B13" s="81"/>
      <c r="C13" s="81"/>
      <c r="D13" s="81"/>
      <c r="E13" s="81"/>
      <c r="F13" s="81"/>
      <c r="G13" s="68"/>
      <c r="H13" s="110"/>
      <c r="I13" s="7"/>
      <c r="J13" s="7"/>
    </row>
    <row r="14" spans="1:11" ht="32.1" customHeight="1">
      <c r="A14" s="20" t="s">
        <v>176</v>
      </c>
      <c r="B14" s="88"/>
      <c r="C14" s="88"/>
      <c r="D14" s="88"/>
      <c r="E14" s="88"/>
      <c r="F14" s="88"/>
      <c r="G14" s="68">
        <v>0.05</v>
      </c>
      <c r="H14" s="110">
        <f t="shared" si="1"/>
        <v>0</v>
      </c>
      <c r="I14" s="7"/>
      <c r="J14" s="7"/>
    </row>
    <row r="15" spans="1:11">
      <c r="A15" s="20"/>
      <c r="B15" s="205"/>
      <c r="C15" s="88"/>
      <c r="D15" s="88"/>
      <c r="E15" s="88"/>
      <c r="F15" s="88"/>
      <c r="G15" s="31"/>
      <c r="H15" s="110"/>
      <c r="I15" s="7"/>
      <c r="J15" s="7"/>
    </row>
    <row r="16" spans="1:11" ht="18" customHeight="1">
      <c r="A16"/>
      <c r="B16"/>
      <c r="C16"/>
      <c r="D16"/>
      <c r="E16"/>
      <c r="F16" s="35" t="s">
        <v>74</v>
      </c>
      <c r="G16" s="8">
        <f>SUM(G2:G14)</f>
        <v>1</v>
      </c>
      <c r="H16" s="111">
        <f>SUM(H2:H15)</f>
        <v>0.8</v>
      </c>
      <c r="I16" s="167" t="s">
        <v>160</v>
      </c>
      <c r="J16" s="7"/>
    </row>
    <row r="17" spans="1:10">
      <c r="A17" s="162"/>
      <c r="B17" s="104"/>
      <c r="C17" s="162"/>
      <c r="D17" s="162"/>
      <c r="E17" s="162"/>
      <c r="F17" s="162"/>
      <c r="G17" s="162"/>
      <c r="H17" s="162"/>
      <c r="I17" s="94"/>
      <c r="J17" s="7"/>
    </row>
    <row r="18" spans="1:10">
      <c r="A18" s="162"/>
      <c r="B18" s="162"/>
      <c r="C18" s="162"/>
      <c r="D18" s="162"/>
      <c r="E18" s="162"/>
      <c r="F18" s="162"/>
      <c r="G18" s="162"/>
      <c r="H18" s="98"/>
      <c r="I18" s="94"/>
      <c r="J18" s="7"/>
    </row>
    <row r="19" spans="1:10">
      <c r="A19" s="162"/>
      <c r="B19" s="162"/>
      <c r="C19" s="162"/>
      <c r="D19" s="162"/>
      <c r="E19" s="162"/>
      <c r="F19" s="162"/>
      <c r="G19" s="162"/>
      <c r="H19" s="162"/>
      <c r="I19" s="94"/>
      <c r="J19" s="7"/>
    </row>
    <row r="20" spans="1:10">
      <c r="A20" s="162"/>
      <c r="B20" s="162"/>
      <c r="C20" s="162"/>
      <c r="D20" s="162"/>
      <c r="E20" s="162"/>
      <c r="F20" s="162"/>
      <c r="G20" s="162"/>
      <c r="H20" s="98"/>
      <c r="I20" s="94"/>
      <c r="J20" s="7"/>
    </row>
    <row r="21" spans="1:10">
      <c r="A21" s="162"/>
      <c r="B21" s="162"/>
      <c r="C21" s="162"/>
      <c r="D21" s="162"/>
      <c r="E21" s="162"/>
      <c r="F21" s="162"/>
      <c r="G21" s="98"/>
      <c r="H21" s="162"/>
      <c r="I21" s="94"/>
      <c r="J21" s="7"/>
    </row>
    <row r="22" spans="1:10">
      <c r="A22" s="162"/>
      <c r="B22" s="162"/>
      <c r="C22" s="162"/>
      <c r="D22" s="162"/>
      <c r="E22" s="162"/>
      <c r="F22" s="162"/>
      <c r="G22" s="162"/>
      <c r="H22" s="98"/>
      <c r="I22" s="94"/>
      <c r="J22" s="7"/>
    </row>
    <row r="23" spans="1:10">
      <c r="A23" s="94"/>
      <c r="B23" s="94"/>
      <c r="C23" s="94"/>
      <c r="D23" s="94"/>
      <c r="E23" s="94"/>
      <c r="F23" s="94"/>
      <c r="G23" s="98"/>
      <c r="H23" s="96"/>
      <c r="I23" s="94"/>
      <c r="J23" s="7"/>
    </row>
    <row r="24" spans="1:10">
      <c r="A24" s="94"/>
      <c r="B24" s="94"/>
      <c r="C24" s="94"/>
      <c r="D24" s="94"/>
      <c r="E24" s="94"/>
      <c r="F24" s="94"/>
      <c r="G24" s="96"/>
      <c r="H24" s="94"/>
      <c r="I24" s="94"/>
      <c r="J24" s="7"/>
    </row>
    <row r="25" spans="1:10">
      <c r="A25" s="94"/>
      <c r="B25" s="94"/>
      <c r="C25" s="94"/>
      <c r="D25" s="94"/>
      <c r="E25" s="94"/>
      <c r="F25" s="94"/>
      <c r="G25" s="94"/>
    </row>
    <row r="26" spans="1:10">
      <c r="A26" s="94"/>
      <c r="B26" s="94"/>
      <c r="C26" s="94"/>
      <c r="D26" s="94"/>
      <c r="E26" s="94"/>
      <c r="F26" s="94"/>
    </row>
    <row r="27" spans="1:10">
      <c r="A27" s="94"/>
      <c r="B27" s="94"/>
      <c r="C27" s="94"/>
      <c r="D27" s="94"/>
      <c r="E27" s="94"/>
      <c r="F27" s="94"/>
    </row>
    <row r="28" spans="1:10">
      <c r="A28" s="94"/>
      <c r="B28" s="94"/>
      <c r="C28" s="94"/>
      <c r="D28" s="94"/>
      <c r="E28" s="94"/>
      <c r="F28" s="94"/>
    </row>
    <row r="29" spans="1:10">
      <c r="A29" s="94"/>
      <c r="B29" s="94"/>
    </row>
    <row r="30" spans="1:10">
      <c r="A30" s="94"/>
      <c r="B30" s="94"/>
    </row>
    <row r="31" spans="1:10">
      <c r="A31" s="94"/>
      <c r="B31" s="94"/>
    </row>
    <row r="32" spans="1:10">
      <c r="A32" s="94"/>
      <c r="B32" s="94"/>
    </row>
    <row r="33" spans="1:2">
      <c r="A33" s="94"/>
      <c r="B33" s="94"/>
    </row>
    <row r="34" spans="1:2">
      <c r="B34" s="94"/>
    </row>
    <row r="35" spans="1:2">
      <c r="B35" s="94"/>
    </row>
    <row r="36" spans="1:2">
      <c r="B36" s="94"/>
    </row>
    <row r="37" spans="1:2">
      <c r="B37" s="94"/>
    </row>
    <row r="38" spans="1:2">
      <c r="B38" s="94"/>
    </row>
    <row r="39" spans="1:2">
      <c r="B39" s="94"/>
    </row>
    <row r="40" spans="1:2">
      <c r="B40" s="94"/>
    </row>
    <row r="41" spans="1:2">
      <c r="B41" s="94"/>
    </row>
    <row r="42" spans="1:2">
      <c r="B42" s="94"/>
    </row>
    <row r="43" spans="1:2">
      <c r="B43" s="94"/>
    </row>
    <row r="44" spans="1:2">
      <c r="B44" s="94"/>
    </row>
    <row r="45" spans="1:2">
      <c r="B45" s="94"/>
    </row>
    <row r="46" spans="1:2">
      <c r="B46" s="94"/>
    </row>
    <row r="47" spans="1:2">
      <c r="B47" s="94"/>
    </row>
    <row r="48" spans="1:2">
      <c r="B48" s="94"/>
    </row>
    <row r="49" spans="2:2">
      <c r="B49" s="94"/>
    </row>
    <row r="50" spans="2:2">
      <c r="B50" s="94"/>
    </row>
    <row r="51" spans="2:2">
      <c r="B51" s="94"/>
    </row>
    <row r="52" spans="2:2">
      <c r="B52" s="94"/>
    </row>
    <row r="53" spans="2:2">
      <c r="B53" s="94"/>
    </row>
    <row r="54" spans="2:2">
      <c r="B54" s="94"/>
    </row>
    <row r="55" spans="2:2">
      <c r="B55" s="94"/>
    </row>
    <row r="56" spans="2:2">
      <c r="B56" s="94"/>
    </row>
    <row r="57" spans="2:2">
      <c r="B57" s="94"/>
    </row>
    <row r="58" spans="2:2">
      <c r="B58" s="94"/>
    </row>
    <row r="59" spans="2:2">
      <c r="B59" s="94"/>
    </row>
    <row r="60" spans="2:2">
      <c r="B60" s="94"/>
    </row>
    <row r="61" spans="2:2">
      <c r="B61" s="94"/>
    </row>
  </sheetData>
  <sheetProtection formatRow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B951-26A3-43FC-981F-1AA89DD7782F}">
  <dimension ref="A1:F93"/>
  <sheetViews>
    <sheetView tabSelected="1" zoomScale="70" zoomScaleNormal="70" workbookViewId="0">
      <pane xSplit="1" ySplit="1" topLeftCell="B63" activePane="bottomRight" state="frozen"/>
      <selection pane="bottomRight" activeCell="E2" sqref="E2"/>
      <selection pane="bottomLeft" activeCell="A2" sqref="A2"/>
      <selection pane="topRight" activeCell="B1" sqref="B1"/>
    </sheetView>
  </sheetViews>
  <sheetFormatPr defaultColWidth="10.75" defaultRowHeight="15.75" customHeight="1"/>
  <cols>
    <col min="1" max="1" width="64.625" style="107" customWidth="1"/>
    <col min="2" max="3" width="64.625" style="94" customWidth="1"/>
    <col min="4" max="5" width="16.625" style="94" customWidth="1"/>
    <col min="6" max="6" width="18.5" style="94" customWidth="1"/>
    <col min="7" max="16384" width="10.75" style="7"/>
  </cols>
  <sheetData>
    <row r="1" spans="1:6" ht="32.1" customHeight="1">
      <c r="A1" s="131" t="s">
        <v>21</v>
      </c>
      <c r="B1" s="20" t="s">
        <v>177</v>
      </c>
      <c r="C1" s="20" t="s">
        <v>178</v>
      </c>
      <c r="D1" s="30" t="s">
        <v>23</v>
      </c>
      <c r="E1" s="30" t="s">
        <v>24</v>
      </c>
      <c r="F1" s="7"/>
    </row>
    <row r="2" spans="1:6" ht="32.1" customHeight="1">
      <c r="A2" s="127" t="s">
        <v>179</v>
      </c>
      <c r="B2" s="155">
        <v>3.5</v>
      </c>
      <c r="C2" s="81">
        <v>3</v>
      </c>
      <c r="D2" s="68">
        <v>0.03</v>
      </c>
      <c r="E2" s="40">
        <f t="shared" ref="E2:E64" si="0">(B2+C2)*D2</f>
        <v>0.19500000000000001</v>
      </c>
      <c r="F2" s="8"/>
    </row>
    <row r="3" spans="1:6" ht="62.1">
      <c r="A3" s="127"/>
      <c r="B3" s="156" t="s">
        <v>180</v>
      </c>
      <c r="C3" s="157" t="s">
        <v>181</v>
      </c>
      <c r="D3" s="68"/>
      <c r="E3" s="40"/>
      <c r="F3" s="8"/>
    </row>
    <row r="4" spans="1:6" ht="32.1" customHeight="1">
      <c r="A4" s="127" t="s">
        <v>182</v>
      </c>
      <c r="B4" s="152">
        <v>0</v>
      </c>
      <c r="C4" s="153">
        <v>0</v>
      </c>
      <c r="D4" s="68">
        <v>0.03</v>
      </c>
      <c r="E4" s="40">
        <f t="shared" si="0"/>
        <v>0</v>
      </c>
      <c r="F4" s="8"/>
    </row>
    <row r="5" spans="1:6" ht="27" customHeight="1">
      <c r="A5" s="127"/>
      <c r="B5" s="150"/>
      <c r="C5" s="154"/>
      <c r="D5" s="68"/>
      <c r="E5" s="40"/>
      <c r="F5" s="8"/>
    </row>
    <row r="6" spans="1:6" s="113" customFormat="1" ht="32.1" customHeight="1">
      <c r="A6" s="127" t="s">
        <v>183</v>
      </c>
      <c r="B6" s="155">
        <v>3.5</v>
      </c>
      <c r="C6" s="81">
        <v>6</v>
      </c>
      <c r="D6" s="63">
        <v>0.04</v>
      </c>
      <c r="E6" s="40">
        <f t="shared" si="0"/>
        <v>0.38</v>
      </c>
    </row>
    <row r="7" spans="1:6" s="113" customFormat="1" ht="62.1">
      <c r="A7" s="127"/>
      <c r="B7" s="156" t="s">
        <v>184</v>
      </c>
      <c r="C7" s="157" t="s">
        <v>185</v>
      </c>
      <c r="D7" s="63"/>
      <c r="E7" s="40"/>
    </row>
    <row r="8" spans="1:6" s="113" customFormat="1" ht="32.1" customHeight="1">
      <c r="A8" s="127" t="s">
        <v>186</v>
      </c>
      <c r="B8" s="149">
        <v>3.5</v>
      </c>
      <c r="C8" s="91">
        <v>4</v>
      </c>
      <c r="D8" s="63">
        <v>0.03</v>
      </c>
      <c r="E8" s="40">
        <f>(B8+C8)*D8</f>
        <v>0.22499999999999998</v>
      </c>
    </row>
    <row r="9" spans="1:6" s="113" customFormat="1" ht="59.25" customHeight="1">
      <c r="A9" s="127"/>
      <c r="B9" s="150" t="s">
        <v>187</v>
      </c>
      <c r="C9" s="151" t="s">
        <v>188</v>
      </c>
      <c r="D9" s="63"/>
      <c r="E9" s="40"/>
    </row>
    <row r="10" spans="1:6" s="113" customFormat="1" ht="32.1" customHeight="1">
      <c r="A10" s="128" t="s">
        <v>189</v>
      </c>
      <c r="B10" s="155">
        <v>3.5</v>
      </c>
      <c r="C10" s="158">
        <v>5</v>
      </c>
      <c r="D10" s="63">
        <v>0.03</v>
      </c>
      <c r="E10" s="40">
        <f t="shared" si="0"/>
        <v>0.255</v>
      </c>
    </row>
    <row r="11" spans="1:6" s="113" customFormat="1" ht="60" customHeight="1">
      <c r="A11" s="127"/>
      <c r="B11" s="156" t="s">
        <v>190</v>
      </c>
      <c r="C11" s="157" t="s">
        <v>191</v>
      </c>
      <c r="D11" s="63"/>
      <c r="E11" s="40"/>
    </row>
    <row r="12" spans="1:6" s="113" customFormat="1" ht="32.1" customHeight="1">
      <c r="A12" s="127" t="s">
        <v>192</v>
      </c>
      <c r="B12" s="149">
        <v>3.5</v>
      </c>
      <c r="C12" s="153">
        <v>0</v>
      </c>
      <c r="D12" s="63">
        <v>0.02</v>
      </c>
      <c r="E12" s="40">
        <f t="shared" si="0"/>
        <v>7.0000000000000007E-2</v>
      </c>
    </row>
    <row r="13" spans="1:6" s="113" customFormat="1" ht="62.1">
      <c r="A13" s="127"/>
      <c r="B13" s="150" t="s">
        <v>193</v>
      </c>
      <c r="C13" s="154" t="s">
        <v>194</v>
      </c>
      <c r="D13" s="63"/>
      <c r="E13" s="40"/>
    </row>
    <row r="14" spans="1:6" s="113" customFormat="1" ht="32.1" customHeight="1">
      <c r="A14" s="127" t="s">
        <v>195</v>
      </c>
      <c r="B14" s="155">
        <v>3.5</v>
      </c>
      <c r="C14" s="81">
        <v>2</v>
      </c>
      <c r="D14" s="63">
        <v>0.04</v>
      </c>
      <c r="E14" s="40">
        <f t="shared" si="0"/>
        <v>0.22</v>
      </c>
    </row>
    <row r="15" spans="1:6" s="113" customFormat="1" ht="46.5">
      <c r="A15" s="127"/>
      <c r="B15" s="156" t="s">
        <v>196</v>
      </c>
      <c r="C15" s="157" t="s">
        <v>197</v>
      </c>
      <c r="D15" s="63"/>
      <c r="E15" s="40"/>
    </row>
    <row r="16" spans="1:6" s="113" customFormat="1" ht="32.1" customHeight="1">
      <c r="A16" s="127" t="s">
        <v>198</v>
      </c>
      <c r="B16" s="149">
        <v>3.5</v>
      </c>
      <c r="C16" s="91">
        <v>2</v>
      </c>
      <c r="D16" s="63">
        <v>0.04</v>
      </c>
      <c r="E16" s="40">
        <f>(B16+C16)*D16</f>
        <v>0.22</v>
      </c>
    </row>
    <row r="17" spans="1:5" s="113" customFormat="1" ht="46.5">
      <c r="A17" s="127"/>
      <c r="B17" s="150" t="s">
        <v>196</v>
      </c>
      <c r="C17" s="151" t="s">
        <v>197</v>
      </c>
      <c r="D17" s="63"/>
      <c r="E17" s="40"/>
    </row>
    <row r="18" spans="1:5" s="113" customFormat="1" ht="32.1" customHeight="1">
      <c r="A18" s="127" t="s">
        <v>199</v>
      </c>
      <c r="B18" s="155">
        <v>3.5</v>
      </c>
      <c r="C18" s="81"/>
      <c r="D18" s="63">
        <v>0.04</v>
      </c>
      <c r="E18" s="40">
        <f>(B18+C18)*D18</f>
        <v>0.14000000000000001</v>
      </c>
    </row>
    <row r="19" spans="1:5" s="113" customFormat="1" ht="37.5" customHeight="1">
      <c r="A19" s="127"/>
      <c r="B19" s="156" t="s">
        <v>200</v>
      </c>
      <c r="C19" s="160" t="s">
        <v>194</v>
      </c>
      <c r="D19" s="63"/>
      <c r="E19" s="40"/>
    </row>
    <row r="20" spans="1:5" s="113" customFormat="1" ht="32.1" customHeight="1">
      <c r="A20" s="127" t="s">
        <v>201</v>
      </c>
      <c r="B20" s="7">
        <v>0</v>
      </c>
      <c r="C20" s="91">
        <v>0</v>
      </c>
      <c r="D20" s="63">
        <v>0.04</v>
      </c>
      <c r="E20" s="40">
        <f>(B18+C20)*D20</f>
        <v>0.14000000000000001</v>
      </c>
    </row>
    <row r="21" spans="1:5" s="113" customFormat="1" ht="32.1" customHeight="1">
      <c r="A21" s="127"/>
      <c r="B21" s="7"/>
      <c r="C21" s="151"/>
      <c r="D21" s="63"/>
      <c r="E21" s="40"/>
    </row>
    <row r="22" spans="1:5" s="113" customFormat="1" ht="32.1" customHeight="1">
      <c r="A22" s="127" t="s">
        <v>202</v>
      </c>
      <c r="B22" s="155">
        <v>3.5</v>
      </c>
      <c r="C22" s="81">
        <v>3</v>
      </c>
      <c r="D22" s="63">
        <v>0.04</v>
      </c>
      <c r="E22" s="40">
        <f t="shared" si="0"/>
        <v>0.26</v>
      </c>
    </row>
    <row r="23" spans="1:5" s="113" customFormat="1" ht="32.1" customHeight="1">
      <c r="A23" s="127"/>
      <c r="B23" s="156" t="s">
        <v>203</v>
      </c>
      <c r="C23" s="157" t="s">
        <v>197</v>
      </c>
      <c r="D23" s="63"/>
      <c r="E23" s="40"/>
    </row>
    <row r="24" spans="1:5" s="113" customFormat="1" ht="32.1" customHeight="1">
      <c r="A24" s="127" t="s">
        <v>204</v>
      </c>
      <c r="B24" s="91"/>
      <c r="C24" s="151"/>
      <c r="D24" s="63">
        <v>0.04</v>
      </c>
      <c r="E24" s="40">
        <f t="shared" si="0"/>
        <v>0</v>
      </c>
    </row>
    <row r="25" spans="1:5" s="113" customFormat="1" ht="32.1" customHeight="1">
      <c r="A25" s="127"/>
      <c r="B25" s="91"/>
      <c r="C25" s="151"/>
      <c r="D25" s="63"/>
      <c r="E25" s="40"/>
    </row>
    <row r="26" spans="1:5" s="113" customFormat="1" ht="32.1" customHeight="1">
      <c r="A26" s="127" t="s">
        <v>205</v>
      </c>
      <c r="B26" s="81"/>
      <c r="C26" s="157"/>
      <c r="D26" s="63">
        <v>0.04</v>
      </c>
      <c r="E26" s="40">
        <f t="shared" si="0"/>
        <v>0</v>
      </c>
    </row>
    <row r="27" spans="1:5" s="113" customFormat="1" ht="32.1" customHeight="1">
      <c r="A27" s="127"/>
      <c r="B27" s="81"/>
      <c r="C27" s="81"/>
      <c r="D27" s="63"/>
      <c r="E27" s="40"/>
    </row>
    <row r="28" spans="1:5" s="113" customFormat="1" ht="32.1" customHeight="1">
      <c r="A28" s="127" t="s">
        <v>206</v>
      </c>
      <c r="B28" s="91"/>
      <c r="C28" s="151"/>
      <c r="D28" s="63">
        <v>0.02</v>
      </c>
      <c r="E28" s="40">
        <f t="shared" si="0"/>
        <v>0</v>
      </c>
    </row>
    <row r="29" spans="1:5" s="113" customFormat="1" ht="32.1" customHeight="1">
      <c r="A29" s="127"/>
      <c r="B29" s="91"/>
      <c r="C29" s="151"/>
      <c r="D29" s="63"/>
      <c r="E29" s="40"/>
    </row>
    <row r="30" spans="1:5" s="113" customFormat="1" ht="32.1" customHeight="1">
      <c r="A30" s="127" t="s">
        <v>207</v>
      </c>
      <c r="B30" s="81"/>
      <c r="C30" s="157"/>
      <c r="D30" s="63">
        <v>0.02</v>
      </c>
      <c r="E30" s="40">
        <f t="shared" si="0"/>
        <v>0</v>
      </c>
    </row>
    <row r="31" spans="1:5" s="113" customFormat="1" ht="32.1" customHeight="1">
      <c r="A31" s="127"/>
      <c r="B31" s="81"/>
      <c r="C31" s="157"/>
      <c r="D31" s="63"/>
      <c r="E31" s="40"/>
    </row>
    <row r="32" spans="1:5" s="113" customFormat="1" ht="32.1" customHeight="1">
      <c r="A32" s="127" t="s">
        <v>208</v>
      </c>
      <c r="B32" s="91"/>
      <c r="C32" s="151"/>
      <c r="D32" s="63">
        <v>0.03</v>
      </c>
      <c r="E32" s="40">
        <f t="shared" si="0"/>
        <v>0</v>
      </c>
    </row>
    <row r="33" spans="1:5" s="113" customFormat="1" ht="32.1" customHeight="1">
      <c r="A33" s="127"/>
      <c r="B33" s="91"/>
      <c r="C33" s="151"/>
      <c r="D33" s="63"/>
      <c r="E33" s="40"/>
    </row>
    <row r="34" spans="1:5" s="113" customFormat="1" ht="32.1" customHeight="1">
      <c r="A34" s="127" t="s">
        <v>209</v>
      </c>
      <c r="B34" s="81"/>
      <c r="C34" s="157"/>
      <c r="D34" s="63">
        <v>0.02</v>
      </c>
      <c r="E34" s="40">
        <f t="shared" si="0"/>
        <v>0</v>
      </c>
    </row>
    <row r="35" spans="1:5" s="113" customFormat="1" ht="32.1" customHeight="1">
      <c r="A35" s="127"/>
      <c r="B35" s="81"/>
      <c r="C35" s="157"/>
      <c r="D35" s="63"/>
      <c r="E35" s="40"/>
    </row>
    <row r="36" spans="1:5" s="113" customFormat="1" ht="32.1" customHeight="1">
      <c r="A36" s="127" t="s">
        <v>210</v>
      </c>
      <c r="B36" s="149">
        <v>3.5</v>
      </c>
      <c r="C36" s="153">
        <v>0</v>
      </c>
      <c r="D36" s="63">
        <v>0.03</v>
      </c>
      <c r="E36" s="40">
        <f t="shared" si="0"/>
        <v>0.105</v>
      </c>
    </row>
    <row r="37" spans="1:5" s="113" customFormat="1" ht="32.1" customHeight="1">
      <c r="A37" s="127"/>
      <c r="B37" s="150" t="s">
        <v>211</v>
      </c>
      <c r="C37" s="154" t="s">
        <v>194</v>
      </c>
      <c r="D37" s="63"/>
      <c r="E37" s="40"/>
    </row>
    <row r="38" spans="1:5" s="113" customFormat="1" ht="32.1" customHeight="1">
      <c r="A38" s="127" t="s">
        <v>212</v>
      </c>
      <c r="B38" s="161">
        <v>0</v>
      </c>
      <c r="C38" s="158">
        <v>0</v>
      </c>
      <c r="D38" s="63">
        <v>0.02</v>
      </c>
      <c r="E38" s="40">
        <f t="shared" si="0"/>
        <v>0</v>
      </c>
    </row>
    <row r="39" spans="1:5" s="113" customFormat="1" ht="32.1" customHeight="1">
      <c r="A39" s="127"/>
      <c r="B39" s="160"/>
      <c r="C39" s="159"/>
      <c r="D39" s="63"/>
      <c r="E39" s="40"/>
    </row>
    <row r="40" spans="1:5" s="113" customFormat="1" ht="32.1" customHeight="1">
      <c r="A40" s="127" t="s">
        <v>213</v>
      </c>
      <c r="B40" s="91">
        <v>0</v>
      </c>
      <c r="C40" s="91">
        <v>0</v>
      </c>
      <c r="D40" s="63">
        <v>0.03</v>
      </c>
      <c r="E40" s="40">
        <f t="shared" si="0"/>
        <v>0</v>
      </c>
    </row>
    <row r="41" spans="1:5" s="113" customFormat="1" ht="32.1" customHeight="1">
      <c r="A41" s="127"/>
      <c r="B41" s="91"/>
      <c r="C41" s="151"/>
      <c r="D41" s="63"/>
      <c r="E41" s="40"/>
    </row>
    <row r="42" spans="1:5" s="113" customFormat="1" ht="32.1" customHeight="1">
      <c r="A42" s="127" t="s">
        <v>214</v>
      </c>
      <c r="B42" s="81">
        <v>0</v>
      </c>
      <c r="C42" s="81">
        <v>0</v>
      </c>
      <c r="D42" s="63">
        <v>0.03</v>
      </c>
      <c r="E42" s="40">
        <f t="shared" si="0"/>
        <v>0</v>
      </c>
    </row>
    <row r="43" spans="1:5" s="113" customFormat="1" ht="32.1" customHeight="1">
      <c r="A43" s="127"/>
      <c r="B43" s="81"/>
      <c r="C43" s="157"/>
      <c r="D43" s="63"/>
      <c r="E43" s="40"/>
    </row>
    <row r="44" spans="1:5" s="113" customFormat="1" ht="32.1" customHeight="1">
      <c r="A44" s="127" t="s">
        <v>215</v>
      </c>
      <c r="B44" s="153">
        <v>0</v>
      </c>
      <c r="C44" s="153">
        <v>0</v>
      </c>
      <c r="D44" s="63">
        <v>0.02</v>
      </c>
      <c r="E44" s="40">
        <f t="shared" si="0"/>
        <v>0</v>
      </c>
    </row>
    <row r="45" spans="1:5" s="113" customFormat="1" ht="24.75" customHeight="1">
      <c r="A45" s="127"/>
      <c r="B45" s="150"/>
      <c r="C45" s="154"/>
      <c r="D45" s="63"/>
      <c r="E45" s="40"/>
    </row>
    <row r="46" spans="1:5" s="113" customFormat="1" ht="32.1" customHeight="1">
      <c r="A46" s="127" t="s">
        <v>216</v>
      </c>
      <c r="B46" s="81">
        <v>0</v>
      </c>
      <c r="C46" s="81">
        <v>0</v>
      </c>
      <c r="D46" s="63">
        <v>0.03</v>
      </c>
      <c r="E46" s="40">
        <f t="shared" si="0"/>
        <v>0</v>
      </c>
    </row>
    <row r="47" spans="1:5" s="113" customFormat="1" ht="32.1" customHeight="1">
      <c r="A47" s="127"/>
      <c r="B47" s="81"/>
      <c r="C47" s="157"/>
      <c r="D47" s="63"/>
      <c r="E47" s="40"/>
    </row>
    <row r="48" spans="1:5" s="113" customFormat="1" ht="32.1" customHeight="1">
      <c r="A48" s="127" t="s">
        <v>217</v>
      </c>
      <c r="B48" s="91">
        <v>0</v>
      </c>
      <c r="C48" s="91">
        <v>0</v>
      </c>
      <c r="D48" s="63">
        <v>0.02</v>
      </c>
      <c r="E48" s="40">
        <f t="shared" si="0"/>
        <v>0</v>
      </c>
    </row>
    <row r="49" spans="1:6" s="113" customFormat="1" ht="32.1" customHeight="1">
      <c r="A49" s="127"/>
      <c r="B49" s="91"/>
      <c r="C49" s="151"/>
      <c r="D49" s="63"/>
      <c r="E49" s="40"/>
    </row>
    <row r="50" spans="1:6" s="113" customFormat="1" ht="32.1" customHeight="1">
      <c r="A50" s="127" t="s">
        <v>218</v>
      </c>
      <c r="B50" s="155">
        <v>3.5</v>
      </c>
      <c r="C50" s="81">
        <v>3</v>
      </c>
      <c r="D50" s="63">
        <v>0.03</v>
      </c>
      <c r="E50" s="40">
        <f t="shared" si="0"/>
        <v>0.19500000000000001</v>
      </c>
    </row>
    <row r="51" spans="1:6" s="113" customFormat="1" ht="50.25" customHeight="1">
      <c r="A51" s="127"/>
      <c r="B51" s="156" t="s">
        <v>219</v>
      </c>
      <c r="C51" s="157" t="s">
        <v>220</v>
      </c>
      <c r="D51" s="63"/>
      <c r="E51" s="40"/>
    </row>
    <row r="52" spans="1:6" s="113" customFormat="1" ht="32.1" customHeight="1">
      <c r="A52" s="127" t="s">
        <v>221</v>
      </c>
      <c r="B52" s="91"/>
      <c r="C52" s="151"/>
      <c r="D52" s="63">
        <v>0.03</v>
      </c>
      <c r="E52" s="40">
        <f t="shared" si="0"/>
        <v>0</v>
      </c>
    </row>
    <row r="53" spans="1:6" s="113" customFormat="1" ht="32.1" customHeight="1">
      <c r="A53" s="127"/>
      <c r="B53" s="91"/>
      <c r="C53" s="151"/>
      <c r="D53" s="63"/>
      <c r="E53" s="40"/>
    </row>
    <row r="54" spans="1:6" s="113" customFormat="1" ht="32.1" customHeight="1">
      <c r="A54" s="127" t="s">
        <v>222</v>
      </c>
      <c r="B54" s="155">
        <v>3.5</v>
      </c>
      <c r="C54" s="81">
        <v>6</v>
      </c>
      <c r="D54" s="63">
        <v>0.03</v>
      </c>
      <c r="E54" s="40">
        <f t="shared" si="0"/>
        <v>0.28499999999999998</v>
      </c>
      <c r="F54" s="129"/>
    </row>
    <row r="55" spans="1:6" s="113" customFormat="1" ht="57.6" customHeight="1">
      <c r="A55" s="127"/>
      <c r="B55" s="81" t="s">
        <v>223</v>
      </c>
      <c r="C55" s="157" t="s">
        <v>224</v>
      </c>
      <c r="D55" s="63"/>
      <c r="E55" s="40"/>
      <c r="F55" s="129"/>
    </row>
    <row r="56" spans="1:6" s="116" customFormat="1" ht="32.1" customHeight="1">
      <c r="A56" s="127" t="s">
        <v>225</v>
      </c>
      <c r="B56" s="149">
        <v>3.5</v>
      </c>
      <c r="C56" s="91">
        <v>4</v>
      </c>
      <c r="D56" s="63">
        <v>0.03</v>
      </c>
      <c r="E56" s="40">
        <f t="shared" si="0"/>
        <v>0.22499999999999998</v>
      </c>
      <c r="F56" s="130"/>
    </row>
    <row r="57" spans="1:6" s="113" customFormat="1" ht="62.1">
      <c r="A57" s="127"/>
      <c r="B57" s="150" t="s">
        <v>226</v>
      </c>
      <c r="C57" s="151" t="s">
        <v>227</v>
      </c>
      <c r="D57" s="63"/>
      <c r="E57" s="40"/>
      <c r="F57" s="129"/>
    </row>
    <row r="58" spans="1:6" s="113" customFormat="1" ht="32.1" customHeight="1">
      <c r="A58" s="127" t="s">
        <v>228</v>
      </c>
      <c r="B58" s="81"/>
      <c r="C58" s="157"/>
      <c r="D58" s="63">
        <v>0.03</v>
      </c>
      <c r="E58" s="40">
        <f t="shared" si="0"/>
        <v>0</v>
      </c>
      <c r="F58" s="129"/>
    </row>
    <row r="59" spans="1:6" s="113" customFormat="1" ht="32.1" customHeight="1">
      <c r="A59" s="127"/>
      <c r="B59" s="81"/>
      <c r="C59" s="157"/>
      <c r="D59" s="63"/>
      <c r="E59" s="40"/>
      <c r="F59" s="129"/>
    </row>
    <row r="60" spans="1:6" s="113" customFormat="1" ht="32.1" customHeight="1">
      <c r="A60" s="127" t="s">
        <v>229</v>
      </c>
      <c r="B60" s="91"/>
      <c r="C60" s="151"/>
      <c r="D60" s="63">
        <v>0.02</v>
      </c>
      <c r="E60" s="40">
        <f t="shared" si="0"/>
        <v>0</v>
      </c>
      <c r="F60" s="129"/>
    </row>
    <row r="61" spans="1:6" s="113" customFormat="1" ht="32.1" customHeight="1">
      <c r="A61" s="127"/>
      <c r="B61" s="91"/>
      <c r="C61" s="151"/>
      <c r="D61" s="63"/>
      <c r="E61" s="40"/>
      <c r="F61" s="129"/>
    </row>
    <row r="62" spans="1:6" s="113" customFormat="1" ht="32.1" customHeight="1">
      <c r="A62" s="127" t="s">
        <v>230</v>
      </c>
      <c r="B62" s="81">
        <v>3</v>
      </c>
      <c r="C62" s="157"/>
      <c r="D62" s="63">
        <v>0.02</v>
      </c>
      <c r="E62" s="40">
        <f t="shared" si="0"/>
        <v>0.06</v>
      </c>
      <c r="F62" s="129"/>
    </row>
    <row r="63" spans="1:6" s="113" customFormat="1" ht="89.45" customHeight="1">
      <c r="A63" s="127"/>
      <c r="B63" s="81" t="s">
        <v>231</v>
      </c>
      <c r="C63" s="157"/>
      <c r="D63" s="63"/>
      <c r="E63" s="40"/>
      <c r="F63" s="129"/>
    </row>
    <row r="64" spans="1:6" s="113" customFormat="1" ht="32.1" customHeight="1">
      <c r="A64" s="127" t="s">
        <v>232</v>
      </c>
      <c r="B64" s="149">
        <v>3.5</v>
      </c>
      <c r="C64" s="91">
        <v>3</v>
      </c>
      <c r="D64" s="63">
        <v>0.03</v>
      </c>
      <c r="E64" s="40">
        <f t="shared" si="0"/>
        <v>0.19500000000000001</v>
      </c>
      <c r="F64" s="129"/>
    </row>
    <row r="65" spans="1:6" s="113" customFormat="1" ht="62.1">
      <c r="A65" s="127"/>
      <c r="B65" s="150" t="s">
        <v>233</v>
      </c>
      <c r="C65" s="151" t="s">
        <v>234</v>
      </c>
      <c r="D65" s="63"/>
      <c r="E65" s="40"/>
      <c r="F65" s="129"/>
    </row>
    <row r="66" spans="1:6" s="113" customFormat="1" ht="32.1" customHeight="1">
      <c r="A66" s="127" t="s">
        <v>235</v>
      </c>
      <c r="B66" s="155">
        <v>3.5</v>
      </c>
      <c r="C66" s="81">
        <v>4</v>
      </c>
      <c r="D66" s="63">
        <v>0.03</v>
      </c>
      <c r="E66" s="40">
        <f t="shared" ref="E66" si="1">(B66+C66)*D66</f>
        <v>0.22499999999999998</v>
      </c>
      <c r="F66" s="129"/>
    </row>
    <row r="67" spans="1:6" s="113" customFormat="1" ht="62.1">
      <c r="A67" s="127"/>
      <c r="B67" s="156" t="s">
        <v>236</v>
      </c>
      <c r="C67" s="157" t="s">
        <v>197</v>
      </c>
      <c r="D67" s="63"/>
      <c r="E67" s="40"/>
      <c r="F67" s="129"/>
    </row>
    <row r="68" spans="1:6" s="113" customFormat="1" ht="15.6">
      <c r="A68" s="127" t="s">
        <v>237</v>
      </c>
      <c r="B68" s="91">
        <v>3.5</v>
      </c>
      <c r="C68" s="91">
        <v>4</v>
      </c>
      <c r="D68" s="63">
        <v>0.02</v>
      </c>
      <c r="E68" s="40">
        <f t="shared" ref="E68" si="2">(B68+C68)*D68</f>
        <v>0.15</v>
      </c>
      <c r="F68" s="129"/>
    </row>
    <row r="69" spans="1:6" s="113" customFormat="1" ht="78.95" customHeight="1">
      <c r="A69" s="127"/>
      <c r="B69" s="168" t="s">
        <v>236</v>
      </c>
      <c r="C69" s="151" t="s">
        <v>238</v>
      </c>
      <c r="D69" s="147"/>
      <c r="E69" s="148"/>
      <c r="F69" s="129"/>
    </row>
    <row r="70" spans="1:6" ht="15.6">
      <c r="A70" s="113"/>
      <c r="B70" s="7"/>
      <c r="C70" s="35" t="s">
        <v>74</v>
      </c>
      <c r="D70" s="69">
        <f>SUM(D2:D68)</f>
        <v>1.0000000000000002</v>
      </c>
      <c r="E70" s="78">
        <f>SUM(E2:E68)</f>
        <v>3.5450000000000004</v>
      </c>
      <c r="F70" s="167" t="s">
        <v>160</v>
      </c>
    </row>
    <row r="71" spans="1:6" ht="15.6">
      <c r="A71" s="103"/>
      <c r="B71" s="162"/>
      <c r="C71" s="162"/>
      <c r="D71" s="162"/>
      <c r="E71" s="162"/>
      <c r="F71" s="162"/>
    </row>
    <row r="72" spans="1:6" ht="20.100000000000001" customHeight="1">
      <c r="B72" s="162"/>
      <c r="C72" s="162"/>
      <c r="D72" s="162"/>
      <c r="E72" s="162"/>
      <c r="F72" s="162"/>
    </row>
    <row r="73" spans="1:6" ht="18.600000000000001" customHeight="1">
      <c r="B73" s="162"/>
      <c r="C73" s="162"/>
      <c r="D73" s="162"/>
      <c r="E73" s="162"/>
      <c r="F73" s="162"/>
    </row>
    <row r="74" spans="1:6" ht="15.6">
      <c r="B74" s="162"/>
      <c r="C74" s="162"/>
      <c r="D74" s="162"/>
      <c r="E74" s="162"/>
      <c r="F74" s="162"/>
    </row>
    <row r="75" spans="1:6" ht="15.6">
      <c r="B75" s="162"/>
      <c r="C75" s="162"/>
      <c r="D75" s="162"/>
      <c r="E75" s="162"/>
      <c r="F75" s="162"/>
    </row>
    <row r="76" spans="1:6" ht="15.6">
      <c r="B76" s="162"/>
      <c r="C76" s="162"/>
      <c r="D76" s="162"/>
      <c r="E76" s="162"/>
      <c r="F76" s="162"/>
    </row>
    <row r="77" spans="1:6" ht="15.6">
      <c r="A77" s="108"/>
    </row>
    <row r="78" spans="1:6" ht="15.6">
      <c r="A78" s="108"/>
    </row>
    <row r="79" spans="1:6" ht="15.6">
      <c r="A79" s="108"/>
    </row>
    <row r="80" spans="1:6" ht="15.6">
      <c r="A80" s="108"/>
    </row>
    <row r="81" spans="1:4" ht="15.6">
      <c r="A81" s="108"/>
    </row>
    <row r="82" spans="1:4" ht="15.6">
      <c r="A82" s="108"/>
    </row>
    <row r="83" spans="1:4" ht="15.6">
      <c r="A83" s="108"/>
      <c r="D83" s="162"/>
    </row>
    <row r="84" spans="1:4" ht="15.6">
      <c r="A84" s="108"/>
    </row>
    <row r="85" spans="1:4" ht="15.6">
      <c r="A85" s="108"/>
    </row>
    <row r="86" spans="1:4" ht="15.6">
      <c r="A86" s="108"/>
    </row>
    <row r="87" spans="1:4" ht="15.6">
      <c r="A87" s="108"/>
    </row>
    <row r="88" spans="1:4" ht="15.6">
      <c r="A88" s="108"/>
    </row>
    <row r="89" spans="1:4" ht="15.6">
      <c r="A89" s="108"/>
    </row>
    <row r="90" spans="1:4" ht="15.6"/>
    <row r="91" spans="1:4" ht="15.6"/>
    <row r="92" spans="1:4" ht="15.6"/>
    <row r="93" spans="1:4" ht="15.6"/>
  </sheetData>
  <sheetProtection formatRow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Cecília Ribeiro</cp:lastModifiedBy>
  <cp:revision/>
  <dcterms:created xsi:type="dcterms:W3CDTF">2022-10-09T23:08:45Z</dcterms:created>
  <dcterms:modified xsi:type="dcterms:W3CDTF">2025-10-11T02:31:49Z</dcterms:modified>
  <cp:category/>
  <cp:contentStatus/>
</cp:coreProperties>
</file>