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Desenvolve MT/"/>
    </mc:Choice>
  </mc:AlternateContent>
  <xr:revisionPtr revIDLastSave="598" documentId="13_ncr:1_{86B96218-EDC1-40A0-816E-3EFC6E28C31E}" xr6:coauthVersionLast="47" xr6:coauthVersionMax="47" xr10:uidLastSave="{1E4B98A2-E1DD-4320-8D30-349ED1252901}"/>
  <bookViews>
    <workbookView xWindow="-110" yWindow="-110" windowWidth="19420" windowHeight="11500" firstSheet="13" activeTab="13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27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Governança" sheetId="2" r:id="rId13"/>
    <sheet name=" Controvérsias socioambientais" sheetId="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26" l="1"/>
  <c r="E64" i="26"/>
  <c r="E60" i="26"/>
  <c r="E56" i="26"/>
  <c r="E52" i="26"/>
  <c r="E48" i="26"/>
  <c r="E44" i="26"/>
  <c r="E40" i="26"/>
  <c r="E36" i="26"/>
  <c r="E32" i="26"/>
  <c r="E28" i="26"/>
  <c r="E24" i="26"/>
  <c r="E20" i="26"/>
  <c r="E16" i="26"/>
  <c r="E12" i="26"/>
  <c r="E8" i="26"/>
  <c r="E4" i="26"/>
  <c r="D70" i="26"/>
  <c r="B92" i="22"/>
  <c r="E5" i="27"/>
  <c r="H9" i="20" s="1"/>
  <c r="E5" i="5" l="1"/>
  <c r="J4" i="22"/>
  <c r="J6" i="22"/>
  <c r="J8" i="22"/>
  <c r="J10" i="22"/>
  <c r="J12" i="22"/>
  <c r="J14" i="22"/>
  <c r="J16" i="22"/>
  <c r="J18" i="22"/>
  <c r="J20" i="22"/>
  <c r="J22" i="22"/>
  <c r="J24" i="22"/>
  <c r="J26" i="22"/>
  <c r="J28" i="22"/>
  <c r="J30" i="22"/>
  <c r="J32" i="22"/>
  <c r="J34" i="22"/>
  <c r="J36" i="22"/>
  <c r="J38" i="22"/>
  <c r="J40" i="22"/>
  <c r="J42" i="22"/>
  <c r="J44" i="22"/>
  <c r="J46" i="22"/>
  <c r="J48" i="22"/>
  <c r="J50" i="22"/>
  <c r="J52" i="22"/>
  <c r="J54" i="22"/>
  <c r="J56" i="22"/>
  <c r="J58" i="22"/>
  <c r="J60" i="22"/>
  <c r="J62" i="22"/>
  <c r="J64" i="22"/>
  <c r="J70" i="22"/>
  <c r="J72" i="22"/>
  <c r="J74" i="22"/>
  <c r="J76" i="22"/>
  <c r="J78" i="22"/>
  <c r="J80" i="22"/>
  <c r="J82" i="22"/>
  <c r="J84" i="22"/>
  <c r="J86" i="22"/>
  <c r="J88" i="22"/>
  <c r="J90" i="22"/>
  <c r="J2" i="22"/>
  <c r="H92" i="22"/>
  <c r="F92" i="22"/>
  <c r="D92" i="22"/>
  <c r="F18" i="16" l="1"/>
  <c r="F5" i="16"/>
  <c r="F7" i="16"/>
  <c r="F9" i="16"/>
  <c r="F11" i="16"/>
  <c r="F13" i="16"/>
  <c r="F15" i="16"/>
  <c r="F17" i="16"/>
  <c r="F3" i="16"/>
  <c r="C13" i="10"/>
  <c r="D13" i="10"/>
  <c r="B13" i="10"/>
  <c r="C9" i="12"/>
  <c r="D9" i="12"/>
  <c r="E9" i="12"/>
  <c r="B9" i="12"/>
  <c r="D9" i="15"/>
  <c r="E9" i="15"/>
  <c r="G9" i="5"/>
  <c r="G11" i="5"/>
  <c r="G13" i="5"/>
  <c r="F5" i="15"/>
  <c r="F7" i="15"/>
  <c r="F3" i="15"/>
  <c r="F5" i="12"/>
  <c r="F7" i="12"/>
  <c r="F3" i="12"/>
  <c r="F9" i="12" s="1"/>
  <c r="F9" i="15" l="1"/>
  <c r="J92" i="22"/>
  <c r="F9" i="20" s="1"/>
  <c r="G92" i="22"/>
  <c r="E66" i="26"/>
  <c r="E62" i="26"/>
  <c r="E58" i="26"/>
  <c r="E54" i="26"/>
  <c r="E50" i="26"/>
  <c r="E46" i="26"/>
  <c r="E42" i="26"/>
  <c r="E38" i="26"/>
  <c r="E34" i="26"/>
  <c r="E30" i="26"/>
  <c r="E26" i="26"/>
  <c r="E22" i="26"/>
  <c r="E18" i="26"/>
  <c r="E14" i="26"/>
  <c r="E10" i="26"/>
  <c r="E6" i="26"/>
  <c r="E2" i="26"/>
  <c r="I92" i="22"/>
  <c r="E92" i="22"/>
  <c r="C92" i="22"/>
  <c r="E70" i="26" l="1"/>
  <c r="J9" i="20" s="1"/>
  <c r="C15" i="10"/>
  <c r="D15" i="10"/>
  <c r="B15" i="10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15" i="5"/>
  <c r="G3" i="5"/>
  <c r="F22" i="2"/>
  <c r="G2" i="2"/>
  <c r="E14" i="10"/>
  <c r="G16" i="11"/>
  <c r="H2" i="11"/>
  <c r="H4" i="11"/>
  <c r="G20" i="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E15" i="10" l="1"/>
  <c r="G9" i="20" s="1"/>
  <c r="D58" i="9"/>
  <c r="E9" i="20" s="1"/>
  <c r="D58" i="8"/>
  <c r="D9" i="20" s="1"/>
  <c r="C58" i="8"/>
  <c r="C58" i="9"/>
  <c r="G18" i="2"/>
  <c r="G16" i="2"/>
  <c r="G14" i="2"/>
  <c r="G12" i="2"/>
  <c r="G10" i="2"/>
  <c r="G8" i="2"/>
  <c r="G6" i="2"/>
  <c r="G4" i="2"/>
  <c r="G22" i="2" l="1"/>
  <c r="N9" i="20" s="1"/>
  <c r="H5" i="16"/>
  <c r="H7" i="16"/>
  <c r="H9" i="16"/>
  <c r="H11" i="16"/>
  <c r="H13" i="16"/>
  <c r="H15" i="16"/>
  <c r="H17" i="16"/>
  <c r="H3" i="16"/>
  <c r="H6" i="11"/>
  <c r="H8" i="11"/>
  <c r="H10" i="11"/>
  <c r="H12" i="11"/>
  <c r="H14" i="11"/>
  <c r="G7" i="5"/>
  <c r="G5" i="5"/>
  <c r="G15" i="5" l="1"/>
  <c r="O9" i="20" s="1"/>
  <c r="H19" i="16"/>
  <c r="M9" i="20" s="1"/>
  <c r="H16" i="11"/>
  <c r="I9" i="20" s="1"/>
  <c r="L9" i="20"/>
  <c r="K9" i="20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O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EC71323E-7259-4FDA-8C26-2834649125E7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84AEDE95-A62B-4E0C-9C26-E0C25D112B14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<sst xmlns="http://schemas.openxmlformats.org/spreadsheetml/2006/main" count="412" uniqueCount="270">
  <si>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</si>
  <si>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</si>
  <si>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</si>
  <si>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</si>
  <si>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</si>
  <si>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</si>
  <si>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</si>
  <si>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</si>
  <si>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</si>
  <si>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</si>
  <si>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</si>
  <si>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</si>
  <si>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</si>
  <si>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</si>
  <si>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</si>
  <si>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</si>
  <si>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</si>
  <si>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</si>
  <si>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</si>
  <si>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</si>
  <si>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</si>
  <si>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</si>
  <si>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</si>
  <si>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</si>
  <si>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</si>
  <si>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</si>
  <si>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r>
      <t>A PRSAC considera a "Natureza climática como incentivo à economia de baixa emissão de carbono, mais verde e inclusiva com</t>
    </r>
    <r>
      <rPr>
        <b/>
        <sz val="12"/>
        <color theme="1"/>
        <rFont val="Calibri"/>
        <family val="2"/>
        <scheme val="minor"/>
      </rPr>
      <t xml:space="preserve"> redução de impactos que possam ser associados às mudanças climáticas</t>
    </r>
    <r>
      <rPr>
        <sz val="12"/>
        <color theme="1"/>
        <rFont val="Calibri"/>
        <family val="2"/>
        <scheme val="minor"/>
      </rPr>
      <t>" (p. 02).</t>
    </r>
  </si>
  <si>
    <t>2. Matriz energética</t>
  </si>
  <si>
    <t>A PRSAC descreve a dimensão climática e menciona que "Fomentar linha de financiamento para soluções de geração e consumo de energia renovável e biomassa" (p. 06).</t>
  </si>
  <si>
    <t>3. Eficiência energética</t>
  </si>
  <si>
    <t>O tema não foi mencionado na PRSAC nem em demais documentos relacionados às políticas gerais, diretrizes ou adesões a compromissos.</t>
  </si>
  <si>
    <t>4. Impactos na biodiversidade terrestre</t>
  </si>
  <si>
    <t xml:space="preserve">A PRSAC cita de forma geral o “apoio aos negócios que visam a proteção dos recursos naturais e o clima do planeta.” (p. 5) e prevê a oferta de soluções financeiras para empresas que promovam a preservação ambiental (p. 7). </t>
  </si>
  <si>
    <t>5. Poluição água doce</t>
  </si>
  <si>
    <t>"Tratando-se de projeto com atividade subordinada a legislação específica, informar a situação atual e futura sobre o atendimento de todas as exigências legais, tais como: atendimento de requisitos higiênicos e sanitários, sistemas de filtragem e sedimentação, tratamento de efluentes..." (Modelo de Roteiro para Projetos de Investimento, p. 3)</t>
  </si>
  <si>
    <t>6. Eficiência hídrica</t>
  </si>
  <si>
    <t>7. Poluição marítima</t>
  </si>
  <si>
    <t>Nada consta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</si>
  <si>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</si>
  <si>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</si>
  <si>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</si>
  <si>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</si>
  <si>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</si>
  <si>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 xml:space="preserve"> </t>
  </si>
  <si>
    <t>13. Trabalho análogo ao escravo</t>
  </si>
  <si>
    <t>Aplicam medidas impeditivas para concessão de crédito a empresas envolvidas com trabalho análogo ao escravo ou infantil, já na fase de cadastro (Relatório Anual PRSAC 2024, p. 8).</t>
  </si>
  <si>
    <t>14. Trabalho infantil irregular</t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</si>
  <si>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</si>
  <si>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</si>
  <si>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</si>
  <si>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</si>
  <si>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</si>
  <si>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</si>
  <si>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t>21. Riscos e impactos no desenvolvimento local</t>
  </si>
  <si>
    <t>22. Discriminação de gênero</t>
  </si>
  <si>
    <t>Consta como diretriz da PRSAC "Contribuir para o crescimento e prosperidade dos Microempreendedores Individuais - MEI, Mulheres Empreendedoras e Jovens Empreendedores" (p. 4). A IFD não possui nenhum compromisso voluntário relacionado ao tema.</t>
  </si>
  <si>
    <t>23. Discriminação étnica ou sexual</t>
  </si>
  <si>
    <t>24. Inclusão de pessoas com deficiência</t>
  </si>
  <si>
    <t>PRSAC menciona que a IFD deverá "Promover iniciativas de cidadania e acesso ao crédito das pessoas com deficiência, contribuindo para o desenvolvimento da sociedade e de uma economia inclusiva" (p. 5, item 5.3.1.3).</t>
  </si>
  <si>
    <t>25. Riscos para o patrimônio cultural</t>
  </si>
  <si>
    <t>26. Questões concorrenciais</t>
  </si>
  <si>
    <t>27. Responsabilidade tributária</t>
  </si>
  <si>
    <t>28. Prevenção e combate à corrupção</t>
  </si>
  <si>
    <t>Nada consta para carteira de crédito e investimentos</t>
  </si>
  <si>
    <t>TOTAL</t>
  </si>
  <si>
    <t>Máximo de 3</t>
  </si>
  <si>
    <t>Inclusão em política setorial ou em política temática (0 a 7)</t>
  </si>
  <si>
    <t>Não foram encontradas políticas setoriais e o tema não foi mencionado em políticas temáticas ou outros documentos disponibilizados no site.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</si>
  <si>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</si>
  <si>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</si>
  <si>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</si>
  <si>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</si>
  <si>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</si>
  <si>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</si>
  <si>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financeiro, sendo o universo mais abrangente do que Project Finance (nesse caso, será considerado o percentual, dentre as operações com setores sujeitos a licenciamento ambiental, para o qual ocorre a consulta) - até 8 pontos</t>
  </si>
  <si>
    <t>Apenas Project Finance - até 4 pontos</t>
  </si>
  <si>
    <t>Licenciamento ambiental vigente</t>
  </si>
  <si>
    <t>Relatório Descritivo Estrutura de Gerenciamento de Risco e de Capital (p. 13): "Nas análises de crédito a Instituição adota uma lista restritiva para coibir o investimento em projetos e/ou organizações que agridam o meio ambiente, bem como critérios de classificação de risco socioambientais, em conformidade com a legislação e licenças ambientais em vigor".</t>
  </si>
  <si>
    <t>Relatórios ambientais anuais de empresas inscritas no Cadastro Técnico Federal de Atividades Potencialmente Poluidoras</t>
  </si>
  <si>
    <t>Verificação do cumprimento de condicionantes do licenciamento ambiental junto à empresa</t>
  </si>
  <si>
    <t>Prática de infrações – órgão ambiental estadual</t>
  </si>
  <si>
    <t>Áreas embargadas – órgão ambiental estadual/DF</t>
  </si>
  <si>
    <t>"Para áreas localizadas nos municípios integrantes do Bioma Amazônia deverá
declarar a inexistência de embargos por desmatamento ou queimadas
irregulares" (Desenvolve Invest Rural, p. 2).</t>
  </si>
  <si>
    <t>Cadastro Ambiental Rural - CAR</t>
  </si>
  <si>
    <t>Para Invest Rural é exigido (Desenvolve Invest Rural, p. 2).</t>
  </si>
  <si>
    <t>Autorizações para supressão de vegetação (sempre que apurado desmatamento recente) – órgãos ambientais estaduais (ou municipais, qdo. for o caso)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</si>
  <si>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</si>
  <si>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</si>
  <si>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</si>
  <si>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</si>
  <si>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</si>
  <si>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</si>
  <si>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</si>
  <si>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</si>
  <si>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</si>
  <si>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</si>
  <si>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</si>
  <si>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</si>
  <si>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</si>
  <si>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</si>
  <si>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</si>
  <si>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</si>
  <si>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</si>
  <si>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</si>
  <si>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</si>
  <si>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 xml:space="preserve">Outorga para utilização de recursos hídricos </t>
  </si>
  <si>
    <t xml:space="preserve">"Para os casos em que o empreendimento financiado utilize ou cause impacto nos recursos hídricos, deverá possuir outorga concedida pela Secretaria de
Estado de Meio Ambiente - SEMA, dos direitos de uso desses recursos" (Desenvolve Invest Rural, p. 2). 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</si>
  <si>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</si>
  <si>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</si>
  <si>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</si>
  <si>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</si>
  <si>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</si>
  <si>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</si>
  <si>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</si>
  <si>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</t>
  </si>
  <si>
    <t>Bases de dados do CADE (concorrência)</t>
  </si>
  <si>
    <t>Entes encarregados de zelar pela sanidade animal ou vegetal (para setores relevantes)</t>
  </si>
  <si>
    <t>Bases de dados da Controladoria-Geral da União, Tribunais de Contas e afins</t>
  </si>
  <si>
    <t>Vigilância sanitária (para setores relevantes)</t>
  </si>
  <si>
    <t>"Para os casos de atividades de comercialização de produtos de origem animal, comestíveis e não comestíveis, destinados ao mercado interno e externo, apresentar o registro no Sistema de Inspeção Municipal ou Estadual ou Federal" (Desenvolve Invest Rural, p. 2).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</si>
  <si>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</si>
  <si>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</si>
  <si>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</si>
  <si>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</si>
  <si>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</si>
  <si>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</si>
  <si>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</si>
  <si>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</si>
  <si>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A instituição adota: Declaração de Práticas Socioambientais, Questionário Socioambiental, Exigência de certidões de regularidade ambiental e jurídica (p. 13, item 4.2.2 – Risco Socioambiental), mas não cita em quais bases de dados pesquisam. Não foram localizados a declaração e questionário para consultarmos.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</si>
  <si>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</si>
  <si>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</si>
  <si>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</si>
  <si>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</si>
  <si>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– inclusive Project Finance </t>
  </si>
  <si>
    <t>Semestral ou menor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</si>
  <si>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</si>
  <si>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</si>
  <si>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</si>
  <si>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</si>
  <si>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</si>
  <si>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</si>
  <si>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Não há informação</t>
  </si>
  <si>
    <t>GRAU DE RELEVÂNCIA</t>
  </si>
  <si>
    <t>Negativa de crédito, suspensão de desembolsos ou vencimento antecipado de operações em razão de riscos socioambientais (percentual nos últimos 2 anos)</t>
  </si>
  <si>
    <t>Baixo - 0 ou 1 ponto</t>
  </si>
  <si>
    <t>Médio - 2 ou 3 pontos</t>
  </si>
  <si>
    <t>Alto - 4 ou 5 pontos</t>
  </si>
  <si>
    <t>0 a 2%</t>
  </si>
  <si>
    <t>2 a 8%</t>
  </si>
  <si>
    <t>Maior que 8%</t>
  </si>
  <si>
    <t>Máximo de 5</t>
  </si>
  <si>
    <t>Não há informações</t>
  </si>
  <si>
    <t>AÇÃO ADOTADA</t>
  </si>
  <si>
    <t>Todos os setores econômicos sujeitos a licenciamento ambiental - 8 a 10 pontos</t>
  </si>
  <si>
    <t>Apenas setores econômicos com maior risco socioambiental  - 6 ou 7 pontos</t>
  </si>
  <si>
    <t>Apenas operações ou clientes acima de certo patamar financeiro (nesse caso, indicar o percentual dentre os valores destinados a empresas de setores sujeitos a licenciamento) - até 5 pontos</t>
  </si>
  <si>
    <t xml:space="preserve">Apenas Project Finance - até 3 pontos  </t>
  </si>
  <si>
    <t>Não adota - 0 pontos</t>
  </si>
  <si>
    <t xml:space="preserve">Repercussão do nível de risco nas condições da operação (taxa de juros, prazo de duração ou prazo de carência) </t>
  </si>
  <si>
    <t>Cláusula(s) contratual(s) de cumprimento das regulações socioambientais/dever de informar sobre autuações</t>
  </si>
  <si>
    <t>Exige cláusulas contratuais relacionadas ao cumprimento da legislação socioambiental (Relatório PRSAC 2024, p. 6)</t>
  </si>
  <si>
    <t>Cláusula(s) contratual(is) relativa(s) a deveres de transparência socioambiental junto à IF relativos a operações da própria empresa financiada</t>
  </si>
  <si>
    <t>Cláusula(s) contratual(is) relativa(s) a deveres de transparência socioambiental junto à IF relativos à cadeia de produção da empresa financiada</t>
  </si>
  <si>
    <t xml:space="preserve">Plano de ação ou compromisso equivalente com prazos e metas claros para operações próprias </t>
  </si>
  <si>
    <t>Plano de ação ou compromisso equivalente com  prazos e metas claros para cadeia de produção</t>
  </si>
  <si>
    <t>Garantias adicionais ou seguro</t>
  </si>
  <si>
    <t>Existência de indicadores específicos para mensuração de impacto (indicando-se quais são) - até 3,5 pontos</t>
  </si>
  <si>
    <t xml:space="preserve">Percentual no portfólio de crédito - até 6,5 pontos </t>
  </si>
  <si>
    <t>Educação e/ou empregabilidade para população de baixa renda</t>
  </si>
  <si>
    <t>Desenvolve Educa, com foco em financiamento de cursos técnicos, profissionalizantes e universitários. Indicadores de impacto não identificados. (https://www.desenvolve.mt.gov.br/desenvolveEduca).</t>
  </si>
  <si>
    <t>Não foram encontradas informações.</t>
  </si>
  <si>
    <t xml:space="preserve">Adaptação a riscos climáticos físicos </t>
  </si>
  <si>
    <t xml:space="preserve">Produção, geração ou distribuição de energia elétrica de baixo carbono (exclui grandes hidrelétricas) </t>
  </si>
  <si>
    <t>Desenvolve Invest Rural. Foco em Agricultura familiar, baixo carbono, investimento em energia solar (usinas fotovoltaicas), sustentabilidade no campo.(https://desenvolve.mt.gov.br/linhasdecredito/rural). / Linha Empresarial Invest / Invest Mix. Com foco em Capital de giro e modernização com energia solar (empresarial). Percentual no portfólio não informado (https://www.desenvolve.mt.gov.br/linhasdecredito/empresarial)./ Desenvolve Turismo. Com foco em energia solar. Indicadores de impacto não identificados (https://www.desenvolve.mt.gov.br/linhasdecredito/turismo).  Indicadores de impacto não identificados.</t>
  </si>
  <si>
    <t>Percentual do Desenvolve Invest Rural no portfólio não informado, mas menciona que em energia renovável (linha rural e empresarial) foi financiado o valor de R$ 969.086,60, com 16 clientes (Relatório Anual PRSAC 2024, p. 18).</t>
  </si>
  <si>
    <t>Eficiência energética</t>
  </si>
  <si>
    <t>Produção de combustíveis de baixo carbono /aquisição de veículos de baixo carbono</t>
  </si>
  <si>
    <t>Infraestrutura de mobilidade urbana ativa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</si>
  <si>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</si>
  <si>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</si>
  <si>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</si>
  <si>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</si>
  <si>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</si>
  <si>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</si>
  <si>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</si>
  <si>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</si>
  <si>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</si>
  <si>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</si>
  <si>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</si>
  <si>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</si>
  <si>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</si>
  <si>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</si>
  <si>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</si>
  <si>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</si>
  <si>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</si>
  <si>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</si>
  <si>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</si>
  <si>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</si>
  <si>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</si>
  <si>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Desenvolve Empreendedor / Mulher / Jovem Empreendedor. Com foco em Microcrédito para MEI, para mulheres e jovens. Indicadores de impacto não identificados (https://www.desenvolve.mt.gov.br/linhasdecredito/empreendedor).</t>
  </si>
  <si>
    <t>Percentual no portfólio não informado, mas menciona número de mulheres atendidas e montante financiado 190 mulheres e R$ 2,7 milhões (Relatório Anual 2024 PRSAC, p. 11)</t>
  </si>
  <si>
    <t>Promoção da equidade de gênero</t>
  </si>
  <si>
    <t>Percentual no portfólio não informado, mas menciona número de mulheres atendidas e montante financiado 190 mulheres e R$ 2,7 milhões (Relatório Anual 2024 PRSAC, p. 11).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</si>
  <si>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</si>
  <si>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</si>
  <si>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</si>
  <si>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</si>
  <si>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</si>
  <si>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</si>
  <si>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</si>
  <si>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financiada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</si>
  <si>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</si>
  <si>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</si>
  <si>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</si>
  <si>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</si>
  <si>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>Setores econômicos de alto risco socioambiental</t>
  </si>
  <si>
    <t xml:space="preserve">Setores econômicos de risco socioambiental médio </t>
  </si>
  <si>
    <t>Conforme apontado no Balanço Patrimonial 2024 (p. 61), o setor agrícola representa 0,2% das operações de crédito; não há informação completa do setor de outras atividades financiadas.</t>
  </si>
  <si>
    <t>Setores econômicos de risco socioambiental baixo ou nenhum</t>
  </si>
  <si>
    <t>Conforme apontado no Balanço Patrimonial 2024 (p. 61), os setores 'Comércio' e 'Outros Serviços' representam 92% das operações de crédito; não há informação completa acerca do setor de outras atividades financiadas.</t>
  </si>
  <si>
    <t>CATEGORIA DA EMPRESA FINANCIADA E DE SUA CADEIA DE PRODUÇÃO</t>
  </si>
  <si>
    <t>Informação completa (georreferenciada ou microbacia hidrográfica) - 10 pontos</t>
  </si>
  <si>
    <t>Município/bioma - 5 pontos</t>
  </si>
  <si>
    <t>Ausente (informação apenas sobre a sede no caso de empresas com múltiplos estabelecimentos) - 0 pontos</t>
  </si>
  <si>
    <t>Alto risco socioambiental</t>
  </si>
  <si>
    <t>Há conhecimento da localização (Google Maps) das atividades financiadas, conforme Relatório Fotográfico para solicitação de crédito da agência.</t>
  </si>
  <si>
    <t>Risco socioambiental médio</t>
  </si>
  <si>
    <t>Há conhecimento do local exato das atividades financiadas do setor agrícola, as quais representam 0,2% das operações de crédito da agência, conforme apontado no Balanço Patrimonial 2024 (p. 61); não há informação sobre conhecimento (ou não) da localização completa de outras atividades financiadas.</t>
  </si>
  <si>
    <t>Risco socioambiental baixo ou nenhum risco</t>
  </si>
  <si>
    <t>PERCENTUAL NO PORTFÓLIO</t>
  </si>
  <si>
    <t>Categoria da empresa financiada e de sua cadeia de produção</t>
  </si>
  <si>
    <t>Percentual baixo (até 20%) no portfólio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</si>
  <si>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</si>
  <si>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</si>
  <si>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</si>
  <si>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</si>
  <si>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</si>
  <si>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</si>
  <si>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Não há informação disponível sobre as categorias de risco das empresas financiadas e de suas cadeias de produção.</t>
  </si>
  <si>
    <t>Não há informação.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</si>
  <si>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</si>
  <si>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</si>
  <si>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</si>
  <si>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</si>
  <si>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</si>
  <si>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Participação feminina na Diretoria</t>
  </si>
  <si>
    <t>Há 1/3 de presença feminina na Diretoria (Demonstrações Financeiras 2024, p. 56).</t>
  </si>
  <si>
    <t>Participação negra na Diretoria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</si>
  <si>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</si>
  <si>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</si>
  <si>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</si>
  <si>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</si>
  <si>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</si>
  <si>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</si>
  <si>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>"A PRSAC ""deve ser revisada no mínimo a cada três anos"" e são consideradas ""partes interessadas como clientes, empregados, colaboradores, alta 
administração e demais pessoas impactadas pelas nossas atividades, 
produtos, serviços e processos"" (p. 2)"</t>
  </si>
  <si>
    <t>Canal específico para recebimento de reclamações quanto a impactos socioambientais de empreendimentos financiados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</si>
  <si>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</si>
  <si>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</si>
  <si>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</si>
  <si>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</si>
  <si>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</si>
  <si>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</si>
  <si>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</si>
  <si>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</si>
  <si>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controvérsias dessa natureza.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</si>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</sst>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</numFmts>
  <fonts count="1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scheme val="minor"/>
    </font>
    <font>
      <sz val="12"/>
      <color rgb="FF000000"/>
      <name val="Calibri"/>
      <charset val="1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fill" vertical="center"/>
    </xf>
    <xf numFmtId="9" fontId="0" fillId="7" borderId="2" xfId="0" applyNumberForma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4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1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9" fontId="0" fillId="7" borderId="4" xfId="2" applyFont="1" applyFill="1" applyBorder="1" applyAlignment="1">
      <alignment horizontal="center" vertical="center"/>
    </xf>
    <xf numFmtId="0" fontId="0" fillId="4" borderId="18" xfId="0" applyFill="1" applyBorder="1" applyAlignment="1">
      <alignment vertical="center" wrapText="1"/>
    </xf>
    <xf numFmtId="9" fontId="0" fillId="7" borderId="21" xfId="0" applyNumberForma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15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0" fillId="18" borderId="4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6" borderId="4" xfId="0" applyFill="1" applyBorder="1" applyAlignment="1">
      <alignment horizontal="center" vertical="center"/>
    </xf>
    <xf numFmtId="1" fontId="0" fillId="11" borderId="2" xfId="1" applyNumberFormat="1" applyFont="1" applyFill="1" applyBorder="1" applyAlignment="1">
      <alignment horizontal="center" vertical="center"/>
    </xf>
    <xf numFmtId="1" fontId="0" fillId="18" borderId="20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9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8" borderId="0" xfId="0" applyFill="1"/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10" borderId="0" xfId="0" applyFont="1" applyFill="1" applyAlignment="1">
      <alignment horizontal="left"/>
    </xf>
    <xf numFmtId="9" fontId="0" fillId="7" borderId="19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0" borderId="22" xfId="0" applyFont="1" applyFill="1" applyBorder="1" applyAlignment="1">
      <alignment horizontal="center" vertical="center" wrapText="1"/>
    </xf>
    <xf numFmtId="0" fontId="4" fillId="21" borderId="2" xfId="0" applyFont="1" applyFill="1" applyBorder="1" applyAlignment="1">
      <alignment horizontal="center" vertical="center" wrapText="1"/>
    </xf>
    <xf numFmtId="0" fontId="7" fillId="0" borderId="0" xfId="0" applyFont="1"/>
    <xf numFmtId="0" fontId="12" fillId="1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13" borderId="8" xfId="0" applyFill="1" applyBorder="1" applyAlignment="1">
      <alignment horizontal="center"/>
    </xf>
    <xf numFmtId="0" fontId="7" fillId="13" borderId="14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2" fontId="8" fillId="19" borderId="2" xfId="0" applyNumberFormat="1" applyFont="1" applyFill="1" applyBorder="1" applyAlignment="1">
      <alignment horizontal="center" vertical="center"/>
    </xf>
    <xf numFmtId="166" fontId="0" fillId="11" borderId="2" xfId="0" applyNumberFormat="1" applyFill="1" applyBorder="1" applyAlignment="1">
      <alignment horizontal="center"/>
    </xf>
  </cellXfs>
  <cellStyles count="4">
    <cellStyle name="Komma 2" xfId="3" xr:uid="{19D53BAF-5F57-441D-8A82-4FF11912334A}"/>
    <cellStyle name="Normal" xfId="0" builtinId="0"/>
    <cellStyle name="Porcentagem" xfId="2" builtinId="5"/>
    <cellStyle name="Vírgula" xfId="1" builtinId="3"/>
  </cellStyles>
  <dxfs count="3">
    <dxf>
      <font>
        <b/>
        <i/>
      </font>
      <fill>
        <patternFill>
          <bgColor theme="5"/>
        </patternFill>
      </fill>
    </dxf>
    <dxf>
      <font>
        <b/>
        <i/>
      </font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O70"/>
  <sheetViews>
    <sheetView topLeftCell="B2" zoomScale="70" zoomScaleNormal="70" workbookViewId="0">
      <selection activeCell="H13" sqref="H13"/>
    </sheetView>
  </sheetViews>
  <sheetFormatPr defaultColWidth="8.625" defaultRowHeight="15.6"/>
  <cols>
    <col min="1" max="1" width="12.625" bestFit="1" customWidth="1"/>
    <col min="2" max="15" width="16.625" customWidth="1"/>
  </cols>
  <sheetData>
    <row r="2" spans="1:15" ht="21">
      <c r="B2" s="49" t="s">
        <v>0</v>
      </c>
      <c r="C2" s="49"/>
    </row>
    <row r="7" spans="1:15">
      <c r="A7" s="4"/>
      <c r="B7" s="1"/>
      <c r="C7" s="1"/>
    </row>
    <row r="8" spans="1:15" ht="45.6" customHeight="1">
      <c r="A8" s="1"/>
      <c r="B8" s="1"/>
      <c r="C8" s="1"/>
      <c r="D8" s="81" t="s">
        <v>1</v>
      </c>
      <c r="E8" s="81" t="s">
        <v>2</v>
      </c>
      <c r="F8" s="81" t="s">
        <v>3</v>
      </c>
      <c r="G8" s="81" t="s">
        <v>4</v>
      </c>
      <c r="H8" s="81" t="s">
        <v>5</v>
      </c>
      <c r="I8" s="81" t="s">
        <v>6</v>
      </c>
      <c r="J8" s="81" t="s">
        <v>7</v>
      </c>
      <c r="K8" s="81" t="s">
        <v>8</v>
      </c>
      <c r="L8" s="81" t="s">
        <v>9</v>
      </c>
      <c r="M8" s="81" t="s">
        <v>10</v>
      </c>
      <c r="N8" s="81" t="s">
        <v>11</v>
      </c>
      <c r="O8" s="81" t="s">
        <v>12</v>
      </c>
    </row>
    <row r="9" spans="1:15">
      <c r="A9" s="1"/>
      <c r="B9" s="146" t="s">
        <v>13</v>
      </c>
      <c r="C9" s="146"/>
      <c r="D9" s="52">
        <f>'Temas nas políticas gerais'!D58</f>
        <v>0.65999999999999992</v>
      </c>
      <c r="E9" s="32">
        <f>'Temas nas políticas setoriais'!D58</f>
        <v>0</v>
      </c>
      <c r="F9" s="32">
        <f>'Bases de dados'!J92</f>
        <v>3.2250000000000001</v>
      </c>
      <c r="G9" s="32">
        <f>'Monitoramento de riscos'!E15</f>
        <v>0</v>
      </c>
      <c r="H9" s="32">
        <f>'Relevância processo decisório'!E5</f>
        <v>0</v>
      </c>
      <c r="I9" s="32">
        <f>'Ações de mitigação de riscos'!H16</f>
        <v>0.8</v>
      </c>
      <c r="J9" s="32">
        <f>'Prod fin imp positivo'!E70</f>
        <v>0.61499999999999999</v>
      </c>
      <c r="K9" s="32">
        <f>'Portfólio (setor)'!F9</f>
        <v>8</v>
      </c>
      <c r="L9" s="32">
        <f>'Portfólio (localização)'!F9</f>
        <v>8.4</v>
      </c>
      <c r="M9" s="32">
        <f>'Portfólio (empresa)'!H19</f>
        <v>0</v>
      </c>
      <c r="N9" s="32">
        <f>Governança!G22</f>
        <v>0.92999999999999994</v>
      </c>
      <c r="O9" s="32">
        <f>' Controvérsias socioambientais'!G15</f>
        <v>-0.2</v>
      </c>
    </row>
    <row r="10" spans="1:15">
      <c r="A10" s="1"/>
      <c r="B10" s="146" t="s">
        <v>14</v>
      </c>
      <c r="C10" s="146"/>
      <c r="D10" s="53">
        <v>3</v>
      </c>
      <c r="E10" s="51">
        <v>7</v>
      </c>
      <c r="F10" s="51">
        <v>20</v>
      </c>
      <c r="G10" s="51">
        <v>10</v>
      </c>
      <c r="H10" s="51">
        <v>5</v>
      </c>
      <c r="I10" s="51">
        <v>10</v>
      </c>
      <c r="J10" s="51">
        <v>10</v>
      </c>
      <c r="K10" s="51">
        <v>10</v>
      </c>
      <c r="L10" s="51">
        <v>10</v>
      </c>
      <c r="M10" s="51">
        <v>5</v>
      </c>
      <c r="N10" s="51">
        <v>10</v>
      </c>
      <c r="O10" s="51">
        <v>0</v>
      </c>
    </row>
    <row r="11" spans="1:15">
      <c r="A11" s="1"/>
      <c r="B11" s="1"/>
    </row>
    <row r="12" spans="1:15">
      <c r="A12" s="1"/>
      <c r="B12" s="1"/>
      <c r="C12" s="1"/>
    </row>
    <row r="13" spans="1:15">
      <c r="A13" s="1"/>
      <c r="B13" s="147" t="s">
        <v>15</v>
      </c>
      <c r="C13" s="148"/>
      <c r="D13" s="151">
        <f>SUM(D9:O9)</f>
        <v>22.430000000000003</v>
      </c>
    </row>
    <row r="14" spans="1:15">
      <c r="A14" s="1"/>
      <c r="B14" s="149"/>
      <c r="C14" s="150"/>
      <c r="D14" s="152"/>
    </row>
    <row r="15" spans="1:15">
      <c r="A15" s="1"/>
      <c r="B15" s="1"/>
      <c r="C15" s="1"/>
    </row>
    <row r="16" spans="1:15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62.1">
      <c r="A70" s="9" t="s">
        <v>16</v>
      </c>
      <c r="B70" s="9" t="s">
        <v>17</v>
      </c>
      <c r="C70" s="9"/>
    </row>
  </sheetData>
  <mergeCells count="4">
    <mergeCell ref="B9:C9"/>
    <mergeCell ref="B10:C10"/>
    <mergeCell ref="B13:C14"/>
    <mergeCell ref="D13:D14"/>
  </mergeCells>
  <conditionalFormatting sqref="A1">
    <cfRule type="expression" dxfId="2" priority="1">
      <formula>"ZELLE(""Schutz"";A1)=1"</formula>
    </cfRule>
  </conditionalFormatting>
  <conditionalFormatting sqref="A1:P1">
    <cfRule type="expression" dxfId="1" priority="3">
      <formula>"ZELLE(""Schutz"",A1)=1"</formula>
    </cfRule>
  </conditionalFormatting>
  <conditionalFormatting sqref="A3:P3">
    <cfRule type="expression" dxfId="0" priority="2">
      <formula>"ZELLE(""Schutz"",A1)=1"</formula>
    </cfRule>
  </conditionalFormatting>
  <conditionalFormatting sqref="D9">
    <cfRule type="colorScale" priority="15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7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6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14">
      <colorScale>
        <cfvo type="num" val="0"/>
        <cfvo type="num" val="20"/>
        <color rgb="FFFFCCCC"/>
        <color theme="9" tint="0.79998168889431442"/>
      </colorScale>
    </cfRule>
  </conditionalFormatting>
  <conditionalFormatting sqref="G9:L9">
    <cfRule type="colorScale" priority="12">
      <colorScale>
        <cfvo type="num" val="0"/>
        <cfvo type="num" val="10"/>
        <color rgb="FFFFCCCC"/>
        <color theme="9" tint="0.79998168889431442"/>
      </colorScale>
    </cfRule>
  </conditionalFormatting>
  <conditionalFormatting sqref="M9">
    <cfRule type="colorScale" priority="9">
      <colorScale>
        <cfvo type="num" val="0"/>
        <cfvo type="num" val="5"/>
        <color rgb="FFFFCCCC"/>
        <color theme="9" tint="0.79998168889431442"/>
      </colorScale>
    </cfRule>
  </conditionalFormatting>
  <conditionalFormatting sqref="N9">
    <cfRule type="colorScale" priority="11">
      <colorScale>
        <cfvo type="num" val="0"/>
        <cfvo type="num" val="10"/>
        <color rgb="FFFFCCCC"/>
        <color theme="9" tint="0.79998168889431442"/>
      </colorScale>
    </cfRule>
  </conditionalFormatting>
  <conditionalFormatting sqref="O9">
    <cfRule type="colorScale" priority="8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I15"/>
  <sheetViews>
    <sheetView zoomScale="70" zoomScaleNormal="70" workbookViewId="0">
      <pane xSplit="1" ySplit="2" topLeftCell="D3" activePane="bottomRight" state="frozen"/>
      <selection pane="bottomRight" activeCell="F9" sqref="F9"/>
      <selection pane="bottomLeft" activeCell="A3" sqref="A3"/>
      <selection pane="topRight" activeCell="B1" sqref="B1"/>
    </sheetView>
  </sheetViews>
  <sheetFormatPr defaultColWidth="10.75" defaultRowHeight="15.6"/>
  <cols>
    <col min="1" max="1" width="45.25" style="98" customWidth="1"/>
    <col min="2" max="5" width="32.625" style="98" customWidth="1"/>
    <col min="6" max="6" width="15" style="98" customWidth="1"/>
    <col min="7" max="7" width="17" style="98" customWidth="1"/>
    <col min="8" max="16384" width="10.75" style="1"/>
  </cols>
  <sheetData>
    <row r="1" spans="1:9" ht="16.149999999999999" customHeight="1">
      <c r="A1" s="59"/>
      <c r="B1" s="159" t="s">
        <v>209</v>
      </c>
      <c r="C1" s="159"/>
      <c r="D1" s="159"/>
      <c r="E1" s="159"/>
      <c r="F1" s="143" t="s">
        <v>64</v>
      </c>
      <c r="G1" s="27"/>
    </row>
    <row r="2" spans="1:9" ht="30.95">
      <c r="A2" s="30" t="s">
        <v>210</v>
      </c>
      <c r="B2" s="20" t="s">
        <v>211</v>
      </c>
      <c r="C2" s="20" t="s">
        <v>212</v>
      </c>
      <c r="D2" s="20" t="s">
        <v>213</v>
      </c>
      <c r="E2" s="20" t="s">
        <v>214</v>
      </c>
      <c r="F2" s="143"/>
      <c r="G2" s="1"/>
    </row>
    <row r="3" spans="1:9">
      <c r="A3" s="17" t="s">
        <v>215</v>
      </c>
      <c r="B3" s="92"/>
      <c r="C3" s="92"/>
      <c r="D3" s="92"/>
      <c r="E3" s="92"/>
      <c r="F3" s="36">
        <f>SUM(B3:E3)</f>
        <v>0</v>
      </c>
      <c r="G3" s="1"/>
    </row>
    <row r="4" spans="1:9">
      <c r="A4" s="17"/>
      <c r="B4" s="92"/>
      <c r="C4" s="92"/>
      <c r="D4" s="92"/>
      <c r="E4" s="92"/>
      <c r="F4" s="36"/>
      <c r="G4" s="1"/>
    </row>
    <row r="5" spans="1:9">
      <c r="A5" s="17" t="s">
        <v>216</v>
      </c>
      <c r="B5" s="82"/>
      <c r="C5" s="82"/>
      <c r="D5" s="82">
        <v>3</v>
      </c>
      <c r="E5" s="82"/>
      <c r="F5" s="168">
        <f t="shared" ref="F5:F7" si="0">SUM(B5:E5)</f>
        <v>3</v>
      </c>
      <c r="G5" s="1"/>
    </row>
    <row r="6" spans="1:9" ht="93">
      <c r="A6" s="17"/>
      <c r="B6" s="82"/>
      <c r="C6" s="82"/>
      <c r="D6" s="82" t="s">
        <v>217</v>
      </c>
      <c r="E6" s="82"/>
      <c r="F6" s="36"/>
      <c r="G6" s="1"/>
    </row>
    <row r="7" spans="1:9" ht="30.95">
      <c r="A7" s="55" t="s">
        <v>218</v>
      </c>
      <c r="B7" s="92">
        <v>5</v>
      </c>
      <c r="C7" s="92"/>
      <c r="D7" s="92"/>
      <c r="E7" s="92"/>
      <c r="F7" s="168">
        <f t="shared" si="0"/>
        <v>5</v>
      </c>
      <c r="G7" s="1"/>
    </row>
    <row r="8" spans="1:9" ht="108.6">
      <c r="A8" s="17"/>
      <c r="B8" s="92" t="s">
        <v>219</v>
      </c>
      <c r="C8" s="92"/>
      <c r="D8" s="92"/>
      <c r="E8" s="92"/>
      <c r="F8" s="36"/>
      <c r="G8" s="1"/>
    </row>
    <row r="9" spans="1:9">
      <c r="A9" s="30" t="s">
        <v>64</v>
      </c>
      <c r="B9" s="40">
        <f>B3+B5+B7</f>
        <v>5</v>
      </c>
      <c r="C9" s="40">
        <f t="shared" ref="C9:E9" si="1">C3+C5+C7</f>
        <v>0</v>
      </c>
      <c r="D9" s="40">
        <f t="shared" si="1"/>
        <v>3</v>
      </c>
      <c r="E9" s="40">
        <f t="shared" si="1"/>
        <v>0</v>
      </c>
      <c r="F9" s="78">
        <f>MIN(SUM(F3:F7),10)</f>
        <v>8</v>
      </c>
      <c r="G9" s="145" t="s">
        <v>140</v>
      </c>
    </row>
    <row r="10" spans="1:9">
      <c r="A10" s="102"/>
      <c r="B10" s="102"/>
      <c r="C10" s="101"/>
      <c r="D10" s="101"/>
      <c r="E10" s="101"/>
      <c r="F10" s="101"/>
    </row>
    <row r="11" spans="1:9">
      <c r="A11" s="101"/>
      <c r="B11" s="101"/>
      <c r="C11" s="101"/>
      <c r="D11" s="101"/>
      <c r="E11" s="101" t="s">
        <v>43</v>
      </c>
      <c r="F11" s="101"/>
    </row>
    <row r="12" spans="1:9" ht="18.600000000000001" customHeight="1">
      <c r="A12" s="101"/>
      <c r="B12" s="107"/>
      <c r="C12" s="101"/>
      <c r="D12" s="101"/>
      <c r="E12" s="101"/>
      <c r="F12" s="101"/>
    </row>
    <row r="13" spans="1:9">
      <c r="A13" s="101"/>
      <c r="B13" s="101"/>
      <c r="C13" s="101"/>
      <c r="D13" s="101"/>
      <c r="E13" s="101"/>
      <c r="F13" s="141"/>
      <c r="G13" s="141"/>
    </row>
    <row r="14" spans="1:9">
      <c r="A14" s="101"/>
      <c r="B14" s="101"/>
      <c r="C14" s="101"/>
      <c r="D14" s="101"/>
      <c r="E14" s="101"/>
      <c r="F14" s="101"/>
    </row>
    <row r="15" spans="1:9">
      <c r="A15" s="101"/>
      <c r="B15" s="101"/>
      <c r="C15" s="101"/>
      <c r="D15" s="101"/>
      <c r="E15" s="101"/>
      <c r="F15" s="101"/>
      <c r="I15" s="1" t="s">
        <v>43</v>
      </c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6"/>
  <sheetViews>
    <sheetView zoomScale="70" zoomScaleNormal="70" workbookViewId="0">
      <pane xSplit="1" ySplit="2" topLeftCell="C6" activePane="bottomRight" state="frozen"/>
      <selection pane="bottomRight" activeCell="B4" sqref="B4"/>
      <selection pane="bottomLeft" activeCell="A3" sqref="A3"/>
      <selection pane="topRight" activeCell="B1" sqref="B1"/>
    </sheetView>
  </sheetViews>
  <sheetFormatPr defaultColWidth="10.75" defaultRowHeight="15.6"/>
  <cols>
    <col min="1" max="1" width="38.75" style="98" customWidth="1"/>
    <col min="2" max="4" width="32.625" style="98" customWidth="1"/>
    <col min="5" max="5" width="15" style="98" customWidth="1"/>
    <col min="6" max="6" width="12.5" style="98" customWidth="1"/>
    <col min="7" max="7" width="15" style="98" customWidth="1"/>
    <col min="8" max="16384" width="10.75" style="1"/>
  </cols>
  <sheetData>
    <row r="1" spans="1:7">
      <c r="A1" s="2"/>
      <c r="B1" s="160" t="s">
        <v>209</v>
      </c>
      <c r="C1" s="160"/>
      <c r="D1" s="160"/>
      <c r="E1" s="2"/>
      <c r="F1" s="2"/>
      <c r="G1" s="1"/>
    </row>
    <row r="2" spans="1:7" ht="89.1" customHeight="1">
      <c r="A2" s="26" t="s">
        <v>220</v>
      </c>
      <c r="B2" s="38" t="s">
        <v>221</v>
      </c>
      <c r="C2" s="38" t="s">
        <v>222</v>
      </c>
      <c r="D2" s="38" t="s">
        <v>223</v>
      </c>
      <c r="E2" s="16" t="s">
        <v>23</v>
      </c>
      <c r="F2" s="16" t="s">
        <v>64</v>
      </c>
      <c r="G2" s="27"/>
    </row>
    <row r="3" spans="1:7">
      <c r="A3" s="11" t="s">
        <v>224</v>
      </c>
      <c r="B3" s="90">
        <v>9</v>
      </c>
      <c r="D3" s="90"/>
      <c r="E3" s="66">
        <v>0.45</v>
      </c>
      <c r="F3" s="43">
        <f>SUM(B3:D3)*E3</f>
        <v>4.05</v>
      </c>
      <c r="G3" s="1"/>
    </row>
    <row r="4" spans="1:7" ht="77.45">
      <c r="A4" s="11"/>
      <c r="B4" s="90" t="s">
        <v>225</v>
      </c>
      <c r="D4" s="90"/>
      <c r="E4" s="34"/>
      <c r="F4" s="43"/>
      <c r="G4" s="1"/>
    </row>
    <row r="5" spans="1:7">
      <c r="A5" s="11" t="s">
        <v>226</v>
      </c>
      <c r="B5" s="93">
        <v>7</v>
      </c>
      <c r="C5" s="93"/>
      <c r="D5" s="93"/>
      <c r="E5" s="66">
        <v>0.3</v>
      </c>
      <c r="F5" s="43">
        <f t="shared" ref="F5:F7" si="0">SUM(B5:D5)*E5</f>
        <v>2.1</v>
      </c>
      <c r="G5" s="1"/>
    </row>
    <row r="6" spans="1:7" ht="139.5">
      <c r="A6" s="11"/>
      <c r="B6" s="93" t="s">
        <v>227</v>
      </c>
      <c r="C6" s="93"/>
      <c r="D6" s="93"/>
      <c r="E6" s="34"/>
      <c r="F6" s="43"/>
      <c r="G6" s="1"/>
    </row>
    <row r="7" spans="1:7">
      <c r="A7" s="12" t="s">
        <v>228</v>
      </c>
      <c r="B7" s="90">
        <v>9</v>
      </c>
      <c r="D7" s="90"/>
      <c r="E7" s="66">
        <v>0.25</v>
      </c>
      <c r="F7" s="43">
        <f>SUM(B7:D7)*E7</f>
        <v>2.25</v>
      </c>
      <c r="G7" s="1"/>
    </row>
    <row r="8" spans="1:7" ht="77.45">
      <c r="A8" s="11"/>
      <c r="B8" s="90" t="s">
        <v>225</v>
      </c>
      <c r="D8" s="90"/>
      <c r="E8" s="34"/>
      <c r="F8" s="43"/>
      <c r="G8" s="1"/>
    </row>
    <row r="9" spans="1:7" ht="16.149999999999999" customHeight="1">
      <c r="A9" s="26" t="s">
        <v>139</v>
      </c>
      <c r="B9" s="33">
        <v>16</v>
      </c>
      <c r="C9" s="33"/>
      <c r="D9" s="33">
        <f t="shared" ref="C9:D9" si="1">D3+D5+D7</f>
        <v>0</v>
      </c>
      <c r="E9" s="83">
        <f>SUM(E3:E8)</f>
        <v>1</v>
      </c>
      <c r="F9" s="77">
        <f>MIN(SUM(F3:F7),10)</f>
        <v>8.4</v>
      </c>
      <c r="G9" s="145" t="s">
        <v>140</v>
      </c>
    </row>
    <row r="10" spans="1:7">
      <c r="A10" s="104"/>
      <c r="B10" s="104"/>
      <c r="C10" s="101"/>
      <c r="D10" s="101"/>
      <c r="E10" s="101"/>
      <c r="F10" s="101"/>
    </row>
    <row r="11" spans="1:7">
      <c r="A11" s="101"/>
      <c r="B11" s="107"/>
      <c r="C11" s="101"/>
      <c r="D11" s="101"/>
      <c r="E11" s="101"/>
      <c r="F11" s="101"/>
    </row>
    <row r="12" spans="1:7">
      <c r="A12" s="101"/>
      <c r="B12" s="101"/>
      <c r="C12" s="101"/>
      <c r="D12" s="101"/>
      <c r="E12" s="101"/>
      <c r="F12" s="101"/>
    </row>
    <row r="13" spans="1:7" ht="17.100000000000001" customHeight="1">
      <c r="A13" s="101"/>
      <c r="B13" s="101"/>
      <c r="C13" s="101"/>
      <c r="D13" s="101"/>
      <c r="E13" s="141"/>
      <c r="F13" s="141"/>
    </row>
    <row r="14" spans="1:7">
      <c r="A14" s="101"/>
      <c r="B14" s="101"/>
      <c r="C14" s="101"/>
      <c r="D14" s="101"/>
      <c r="E14" s="101"/>
      <c r="F14" s="101"/>
    </row>
    <row r="15" spans="1:7">
      <c r="A15" s="101"/>
      <c r="B15" s="101"/>
      <c r="C15" s="101"/>
      <c r="D15" s="101"/>
      <c r="E15" s="101"/>
      <c r="F15" s="101"/>
    </row>
    <row r="16" spans="1:7">
      <c r="A16" s="101"/>
      <c r="B16" s="101"/>
      <c r="C16" s="101"/>
      <c r="D16" s="101"/>
      <c r="E16" s="101"/>
      <c r="F16" s="101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8"/>
  <sheetViews>
    <sheetView zoomScale="60" zoomScaleNormal="60" workbookViewId="0">
      <pane xSplit="1" ySplit="2" topLeftCell="C3" activePane="bottomRight" state="frozen"/>
      <selection pane="bottomRight" activeCell="C20" sqref="C20"/>
      <selection pane="bottomLeft" activeCell="A3" sqref="A3"/>
      <selection pane="topRight" activeCell="B1" sqref="B1"/>
    </sheetView>
  </sheetViews>
  <sheetFormatPr defaultColWidth="10.75" defaultRowHeight="15.6"/>
  <cols>
    <col min="1" max="5" width="32.625" style="98" customWidth="1"/>
    <col min="6" max="6" width="29.5" style="98" customWidth="1"/>
    <col min="7" max="7" width="15" style="98" customWidth="1"/>
    <col min="8" max="8" width="17" style="98" customWidth="1"/>
    <col min="9" max="9" width="16.5" style="98" customWidth="1"/>
    <col min="10" max="16384" width="10.75" style="1"/>
  </cols>
  <sheetData>
    <row r="1" spans="1:9">
      <c r="A1" s="26"/>
      <c r="B1" s="163" t="s">
        <v>229</v>
      </c>
      <c r="C1" s="164"/>
      <c r="D1" s="164"/>
      <c r="E1" s="165"/>
      <c r="F1" s="26"/>
      <c r="G1" s="26"/>
      <c r="H1" s="26"/>
      <c r="I1" s="1"/>
    </row>
    <row r="2" spans="1:9" ht="92.65" customHeight="1">
      <c r="A2" s="26" t="s">
        <v>230</v>
      </c>
      <c r="B2" s="38" t="s">
        <v>211</v>
      </c>
      <c r="C2" s="38" t="s">
        <v>212</v>
      </c>
      <c r="D2" s="38" t="s">
        <v>231</v>
      </c>
      <c r="E2" s="38" t="s">
        <v>214</v>
      </c>
      <c r="F2" s="26" t="s">
        <v>139</v>
      </c>
      <c r="G2" s="26" t="s">
        <v>23</v>
      </c>
      <c r="H2" s="26" t="s">
        <v>24</v>
      </c>
      <c r="I2" s="27"/>
    </row>
    <row r="3" spans="1:9" ht="32.1" customHeight="1">
      <c r="A3" s="29" t="s">
        <v>224</v>
      </c>
      <c r="B3" s="90"/>
      <c r="C3" s="90"/>
      <c r="D3" s="90"/>
      <c r="E3" s="90"/>
      <c r="F3" s="43">
        <f>SUM(B3:E3)</f>
        <v>0</v>
      </c>
      <c r="G3" s="71">
        <v>0.2</v>
      </c>
      <c r="H3" s="43">
        <f>SUM(B3:E3)*G3</f>
        <v>0</v>
      </c>
      <c r="I3" s="1"/>
    </row>
    <row r="4" spans="1:9" ht="32.1" customHeight="1">
      <c r="A4" s="29"/>
      <c r="B4" s="90"/>
      <c r="C4" s="90"/>
      <c r="D4" s="90"/>
      <c r="E4" s="90"/>
      <c r="F4" s="43"/>
      <c r="G4" s="33"/>
      <c r="H4" s="43"/>
      <c r="I4" s="1"/>
    </row>
    <row r="5" spans="1:9" ht="32.1" customHeight="1">
      <c r="A5" s="29" t="s">
        <v>226</v>
      </c>
      <c r="B5" s="91"/>
      <c r="C5" s="91"/>
      <c r="D5" s="91"/>
      <c r="E5" s="91"/>
      <c r="F5" s="43">
        <f t="shared" ref="F5:F18" si="0">SUM(B5:E5)</f>
        <v>0</v>
      </c>
      <c r="G5" s="71">
        <v>0.1</v>
      </c>
      <c r="H5" s="43">
        <f t="shared" ref="H5:H17" si="1">SUM(B5:E5)*G5</f>
        <v>0</v>
      </c>
      <c r="I5" s="1"/>
    </row>
    <row r="6" spans="1:9" ht="32.1" customHeight="1">
      <c r="A6" s="11"/>
      <c r="B6" s="91"/>
      <c r="C6" s="91"/>
      <c r="D6" s="91"/>
      <c r="E6" s="91"/>
      <c r="F6" s="43"/>
      <c r="G6" s="33"/>
      <c r="H6" s="43"/>
      <c r="I6" s="1"/>
    </row>
    <row r="7" spans="1:9" ht="32.1" customHeight="1">
      <c r="A7" s="12" t="s">
        <v>232</v>
      </c>
      <c r="B7" s="90"/>
      <c r="C7" s="90"/>
      <c r="D7" s="90"/>
      <c r="E7" s="90"/>
      <c r="F7" s="43">
        <f t="shared" si="0"/>
        <v>0</v>
      </c>
      <c r="G7" s="71">
        <v>0.05</v>
      </c>
      <c r="H7" s="43">
        <f t="shared" si="1"/>
        <v>0</v>
      </c>
      <c r="I7" s="1"/>
    </row>
    <row r="8" spans="1:9" ht="32.1" customHeight="1">
      <c r="A8" s="11"/>
      <c r="B8" s="90"/>
      <c r="C8" s="90"/>
      <c r="D8" s="90"/>
      <c r="E8" s="90"/>
      <c r="F8" s="43"/>
      <c r="G8" s="33"/>
      <c r="H8" s="43"/>
      <c r="I8" s="1"/>
    </row>
    <row r="9" spans="1:9" ht="32.1" customHeight="1">
      <c r="A9" s="12" t="s">
        <v>233</v>
      </c>
      <c r="B9" s="91"/>
      <c r="C9" s="91"/>
      <c r="D9" s="91"/>
      <c r="E9" s="91"/>
      <c r="F9" s="43">
        <f t="shared" si="0"/>
        <v>0</v>
      </c>
      <c r="G9" s="71">
        <v>0.25</v>
      </c>
      <c r="H9" s="43">
        <f t="shared" si="1"/>
        <v>0</v>
      </c>
      <c r="I9" s="1"/>
    </row>
    <row r="10" spans="1:9" ht="32.1" customHeight="1">
      <c r="A10" s="11"/>
      <c r="B10" s="91"/>
      <c r="C10" s="91"/>
      <c r="D10" s="91"/>
      <c r="E10" s="91"/>
      <c r="F10" s="43"/>
      <c r="G10" s="33"/>
      <c r="H10" s="43"/>
      <c r="I10" s="1"/>
    </row>
    <row r="11" spans="1:9" ht="32.1" customHeight="1">
      <c r="A11" s="29" t="s">
        <v>234</v>
      </c>
      <c r="B11" s="90"/>
      <c r="C11" s="90"/>
      <c r="D11" s="90"/>
      <c r="E11" s="90"/>
      <c r="F11" s="43">
        <f t="shared" si="0"/>
        <v>0</v>
      </c>
      <c r="G11" s="71">
        <v>0.1</v>
      </c>
      <c r="H11" s="43">
        <f t="shared" si="1"/>
        <v>0</v>
      </c>
      <c r="I11" s="1"/>
    </row>
    <row r="12" spans="1:9" ht="32.1" customHeight="1">
      <c r="A12" s="11"/>
      <c r="B12" s="90"/>
      <c r="C12" s="90"/>
      <c r="D12" s="90"/>
      <c r="E12" s="90"/>
      <c r="F12" s="43"/>
      <c r="G12" s="33"/>
      <c r="H12" s="43"/>
      <c r="I12" s="1"/>
    </row>
    <row r="13" spans="1:9" ht="32.1" customHeight="1">
      <c r="A13" s="12" t="s">
        <v>235</v>
      </c>
      <c r="B13" s="91"/>
      <c r="C13" s="91"/>
      <c r="D13" s="91"/>
      <c r="E13" s="91"/>
      <c r="F13" s="43">
        <f t="shared" si="0"/>
        <v>0</v>
      </c>
      <c r="G13" s="71">
        <v>0.05</v>
      </c>
      <c r="H13" s="43">
        <f t="shared" si="1"/>
        <v>0</v>
      </c>
      <c r="I13" s="1"/>
    </row>
    <row r="14" spans="1:9" ht="32.1" customHeight="1">
      <c r="A14" s="11"/>
      <c r="B14" s="91"/>
      <c r="C14" s="91"/>
      <c r="D14" s="91"/>
      <c r="E14" s="91"/>
      <c r="F14" s="43"/>
      <c r="G14" s="33"/>
      <c r="H14" s="43"/>
      <c r="I14" s="1"/>
    </row>
    <row r="15" spans="1:9" ht="62.65" customHeight="1">
      <c r="A15" s="12" t="s">
        <v>236</v>
      </c>
      <c r="B15" s="90"/>
      <c r="C15" s="90"/>
      <c r="D15" s="90"/>
      <c r="E15" s="90"/>
      <c r="F15" s="43">
        <f t="shared" si="0"/>
        <v>0</v>
      </c>
      <c r="G15" s="71">
        <v>0.1</v>
      </c>
      <c r="H15" s="43">
        <f t="shared" si="1"/>
        <v>0</v>
      </c>
      <c r="I15" s="1"/>
    </row>
    <row r="16" spans="1:9" ht="32.1" customHeight="1">
      <c r="A16" s="11"/>
      <c r="B16" s="90"/>
      <c r="C16" s="90"/>
      <c r="D16" s="90"/>
      <c r="E16" s="90"/>
      <c r="F16" s="43"/>
      <c r="G16" s="33"/>
      <c r="H16" s="43"/>
      <c r="I16" s="1"/>
    </row>
    <row r="17" spans="1:9" ht="57.6" customHeight="1">
      <c r="A17" s="12" t="s">
        <v>237</v>
      </c>
      <c r="B17" s="91"/>
      <c r="C17" s="91"/>
      <c r="D17" s="91"/>
      <c r="E17" s="91"/>
      <c r="F17" s="43">
        <f t="shared" si="0"/>
        <v>0</v>
      </c>
      <c r="G17" s="71">
        <v>0.15</v>
      </c>
      <c r="H17" s="43">
        <f t="shared" si="1"/>
        <v>0</v>
      </c>
      <c r="I17" s="1"/>
    </row>
    <row r="18" spans="1:9" ht="57.6" customHeight="1">
      <c r="A18" s="84"/>
      <c r="B18" s="91"/>
      <c r="C18" s="91"/>
      <c r="D18" s="91"/>
      <c r="E18" s="91"/>
      <c r="F18" s="43">
        <f t="shared" si="0"/>
        <v>0</v>
      </c>
      <c r="G18" s="71"/>
      <c r="H18" s="43"/>
      <c r="I18" s="1"/>
    </row>
    <row r="19" spans="1:9" ht="26.1" customHeight="1">
      <c r="A19" s="161"/>
      <c r="B19" s="162"/>
      <c r="C19" s="10"/>
      <c r="D19" s="10"/>
      <c r="E19" s="10"/>
      <c r="F19" s="35" t="s">
        <v>64</v>
      </c>
      <c r="G19" s="85">
        <f>SUM(G3:G17)</f>
        <v>1</v>
      </c>
      <c r="H19" s="86">
        <f>SUM(H3:H17)</f>
        <v>0</v>
      </c>
      <c r="I19" s="145" t="s">
        <v>150</v>
      </c>
    </row>
    <row r="20" spans="1:9" ht="62.1">
      <c r="A20" s="101"/>
      <c r="B20" s="101" t="s">
        <v>238</v>
      </c>
      <c r="C20" s="107" t="s">
        <v>239</v>
      </c>
      <c r="D20" s="101"/>
      <c r="E20" s="101"/>
      <c r="F20" s="101"/>
      <c r="G20" s="101"/>
      <c r="H20" s="101"/>
    </row>
    <row r="21" spans="1:9">
      <c r="A21" s="101"/>
      <c r="B21" s="101"/>
      <c r="C21" s="101"/>
      <c r="D21" s="101"/>
      <c r="E21" s="101"/>
      <c r="F21" s="101"/>
      <c r="G21" s="101"/>
      <c r="H21" s="101"/>
    </row>
    <row r="22" spans="1:9">
      <c r="A22" s="101"/>
      <c r="B22" s="101"/>
      <c r="C22" s="105"/>
      <c r="D22" s="101"/>
      <c r="E22" s="101"/>
      <c r="F22" s="101"/>
      <c r="G22" s="101"/>
      <c r="H22" s="101"/>
    </row>
    <row r="23" spans="1:9">
      <c r="A23" s="101"/>
      <c r="B23" s="101"/>
      <c r="C23" s="101"/>
      <c r="D23" s="101"/>
      <c r="E23" s="101"/>
      <c r="F23" s="101"/>
      <c r="G23" s="101"/>
      <c r="H23" s="101"/>
    </row>
    <row r="24" spans="1:9">
      <c r="A24" s="101"/>
      <c r="B24" s="101"/>
      <c r="C24" s="101"/>
      <c r="D24" s="101"/>
      <c r="E24" s="101"/>
      <c r="F24" s="101"/>
      <c r="G24" s="101"/>
      <c r="H24" s="101"/>
    </row>
    <row r="25" spans="1:9">
      <c r="A25" s="101"/>
      <c r="B25" s="101"/>
      <c r="C25" s="101"/>
      <c r="D25" s="101"/>
      <c r="E25" s="101"/>
      <c r="F25" s="101"/>
      <c r="G25" s="101"/>
      <c r="H25" s="101"/>
    </row>
    <row r="26" spans="1:9">
      <c r="A26" s="101"/>
      <c r="B26" s="101"/>
      <c r="C26" s="101"/>
      <c r="D26" s="101"/>
      <c r="E26" s="101"/>
      <c r="F26" s="101"/>
      <c r="G26" s="101"/>
      <c r="H26" s="101"/>
    </row>
    <row r="27" spans="1:9">
      <c r="A27" s="101"/>
      <c r="B27" s="101"/>
      <c r="C27" s="101"/>
      <c r="D27" s="101"/>
      <c r="E27" s="101"/>
      <c r="F27" s="101"/>
      <c r="G27" s="101"/>
      <c r="H27" s="101"/>
    </row>
    <row r="28" spans="1:9">
      <c r="A28" s="101"/>
      <c r="B28" s="101"/>
      <c r="C28" s="101"/>
      <c r="D28" s="101"/>
      <c r="E28" s="101"/>
      <c r="F28" s="101"/>
      <c r="G28" s="101"/>
      <c r="H28" s="101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70" zoomScaleNormal="70" workbookViewId="0">
      <pane xSplit="1" ySplit="1" topLeftCell="D19" activePane="bottomRight" state="frozen"/>
      <selection pane="bottomRight" activeCell="C23" sqref="C23"/>
      <selection pane="bottomLeft" activeCell="A2" sqref="A2"/>
      <selection pane="topRight" activeCell="B1" sqref="B1"/>
    </sheetView>
  </sheetViews>
  <sheetFormatPr defaultColWidth="10.75" defaultRowHeight="15.6"/>
  <cols>
    <col min="1" max="1" width="48.625" style="97" customWidth="1"/>
    <col min="2" max="4" width="32.625" style="97" customWidth="1"/>
    <col min="5" max="5" width="21.5" style="97" customWidth="1"/>
    <col min="6" max="6" width="15.25" style="97" customWidth="1"/>
    <col min="7" max="7" width="15.5" style="97" customWidth="1"/>
    <col min="8" max="8" width="21.75" style="97" customWidth="1"/>
    <col min="9" max="16384" width="10.75" style="7"/>
  </cols>
  <sheetData>
    <row r="1" spans="1:7" s="7" customFormat="1" ht="67.5" customHeight="1">
      <c r="A1" s="143" t="s">
        <v>240</v>
      </c>
      <c r="B1" s="20" t="s">
        <v>241</v>
      </c>
      <c r="C1" s="20" t="s">
        <v>242</v>
      </c>
      <c r="D1" s="20" t="s">
        <v>243</v>
      </c>
      <c r="E1" s="30" t="s">
        <v>139</v>
      </c>
      <c r="F1" s="30" t="s">
        <v>23</v>
      </c>
      <c r="G1" s="30" t="s">
        <v>24</v>
      </c>
    </row>
    <row r="2" spans="1:7" s="7" customFormat="1">
      <c r="A2" s="19" t="s">
        <v>244</v>
      </c>
      <c r="B2" s="89">
        <v>0</v>
      </c>
      <c r="C2" s="89"/>
      <c r="D2" s="89"/>
      <c r="E2" s="87">
        <f>SUM(B2:D2)</f>
        <v>0</v>
      </c>
      <c r="F2" s="64">
        <v>0.15</v>
      </c>
      <c r="G2" s="40">
        <f>(B2*F2)+(C2*F2)+(D2*F2)</f>
        <v>0</v>
      </c>
    </row>
    <row r="3" spans="1:7" s="7" customFormat="1">
      <c r="A3" s="19"/>
      <c r="B3" s="89" t="s">
        <v>239</v>
      </c>
      <c r="C3" s="89"/>
      <c r="D3" s="89"/>
      <c r="E3" s="87"/>
      <c r="F3" s="31"/>
      <c r="G3" s="40"/>
    </row>
    <row r="4" spans="1:7" s="7" customFormat="1">
      <c r="A4" s="19" t="s">
        <v>245</v>
      </c>
      <c r="B4" s="82"/>
      <c r="C4" s="82">
        <v>6</v>
      </c>
      <c r="D4" s="82"/>
      <c r="E4" s="87">
        <f t="shared" ref="E4:E20" si="0">SUM(B4:D4)</f>
        <v>6</v>
      </c>
      <c r="F4" s="75">
        <v>7.4999999999999997E-2</v>
      </c>
      <c r="G4" s="40">
        <f>(B4*F4)+(C4*F4)+(D4*F4)</f>
        <v>0.44999999999999996</v>
      </c>
    </row>
    <row r="5" spans="1:7" s="7" customFormat="1" ht="46.5">
      <c r="A5" s="19"/>
      <c r="B5" s="82"/>
      <c r="C5" s="82" t="s">
        <v>246</v>
      </c>
      <c r="E5" s="87"/>
      <c r="F5" s="31"/>
      <c r="G5" s="40"/>
    </row>
    <row r="6" spans="1:7" s="7" customFormat="1">
      <c r="A6" s="19" t="s">
        <v>247</v>
      </c>
      <c r="B6" s="89">
        <v>0</v>
      </c>
      <c r="C6" s="89"/>
      <c r="D6" s="89"/>
      <c r="E6" s="87">
        <f t="shared" si="0"/>
        <v>0</v>
      </c>
      <c r="F6" s="75">
        <v>7.4999999999999997E-2</v>
      </c>
      <c r="G6" s="40">
        <f>(B6*F6)+(C6*F6)+(D6*F6)</f>
        <v>0</v>
      </c>
    </row>
    <row r="7" spans="1:7" s="7" customFormat="1">
      <c r="A7" s="19"/>
      <c r="B7" s="89" t="s">
        <v>239</v>
      </c>
      <c r="C7" s="89"/>
      <c r="D7" s="89"/>
      <c r="E7" s="87"/>
      <c r="F7" s="31"/>
      <c r="G7" s="40"/>
    </row>
    <row r="8" spans="1:7" s="7" customFormat="1" ht="46.5">
      <c r="A8" s="20" t="s">
        <v>248</v>
      </c>
      <c r="B8" s="82">
        <v>0</v>
      </c>
      <c r="C8" s="82"/>
      <c r="D8" s="82"/>
      <c r="E8" s="88">
        <f t="shared" si="0"/>
        <v>0</v>
      </c>
      <c r="F8" s="72">
        <v>0.15</v>
      </c>
      <c r="G8" s="40">
        <f>(B8*F8)+(C8*F8)+(D8*F8)</f>
        <v>0</v>
      </c>
    </row>
    <row r="9" spans="1:7" s="7" customFormat="1">
      <c r="A9" s="20"/>
      <c r="B9" s="82" t="s">
        <v>239</v>
      </c>
      <c r="C9" s="82"/>
      <c r="D9" s="82"/>
      <c r="E9" s="88"/>
      <c r="F9" s="73"/>
      <c r="G9" s="40"/>
    </row>
    <row r="10" spans="1:7" s="7" customFormat="1" ht="46.5">
      <c r="A10" s="20" t="s">
        <v>249</v>
      </c>
      <c r="B10" s="89">
        <v>0</v>
      </c>
      <c r="C10" s="89"/>
      <c r="D10" s="89"/>
      <c r="E10" s="88">
        <f t="shared" si="0"/>
        <v>0</v>
      </c>
      <c r="F10" s="72">
        <v>0.1</v>
      </c>
      <c r="G10" s="40">
        <f>(B10*F10)+(C10*F10)+(D10*F10)</f>
        <v>0</v>
      </c>
    </row>
    <row r="11" spans="1:7" s="7" customFormat="1">
      <c r="A11" s="20"/>
      <c r="B11" s="89" t="s">
        <v>239</v>
      </c>
      <c r="C11" s="89"/>
      <c r="D11" s="89"/>
      <c r="E11" s="88"/>
      <c r="F11" s="73"/>
      <c r="G11" s="40"/>
    </row>
    <row r="12" spans="1:7" s="7" customFormat="1" ht="30.95">
      <c r="A12" s="20" t="s">
        <v>250</v>
      </c>
      <c r="B12" s="82">
        <v>0</v>
      </c>
      <c r="C12" s="82"/>
      <c r="D12" s="82"/>
      <c r="E12" s="88">
        <f t="shared" si="0"/>
        <v>0</v>
      </c>
      <c r="F12" s="72">
        <v>0.1</v>
      </c>
      <c r="G12" s="40">
        <f>(B12*F12)+(C12*F12)+(D12*F12)</f>
        <v>0</v>
      </c>
    </row>
    <row r="13" spans="1:7" s="7" customFormat="1">
      <c r="A13" s="20"/>
      <c r="B13" s="82" t="s">
        <v>239</v>
      </c>
      <c r="C13" s="82"/>
      <c r="D13" s="82"/>
      <c r="E13" s="88"/>
      <c r="F13" s="73"/>
      <c r="G13" s="40"/>
    </row>
    <row r="14" spans="1:7" s="7" customFormat="1" ht="30.95">
      <c r="A14" s="20" t="s">
        <v>251</v>
      </c>
      <c r="B14" s="89">
        <v>0</v>
      </c>
      <c r="C14" s="89"/>
      <c r="D14" s="89"/>
      <c r="E14" s="88">
        <f t="shared" si="0"/>
        <v>0</v>
      </c>
      <c r="F14" s="72">
        <v>0.1</v>
      </c>
      <c r="G14" s="40">
        <f>(B14*F14)+(C14*F14)+(D14*F14)</f>
        <v>0</v>
      </c>
    </row>
    <row r="15" spans="1:7" s="7" customFormat="1">
      <c r="A15" s="19"/>
      <c r="B15" s="89" t="s">
        <v>239</v>
      </c>
      <c r="C15" s="89"/>
      <c r="D15" s="89"/>
      <c r="E15" s="87"/>
      <c r="F15" s="31"/>
      <c r="G15" s="40"/>
    </row>
    <row r="16" spans="1:7" s="7" customFormat="1" ht="30.95">
      <c r="A16" s="20" t="s">
        <v>252</v>
      </c>
      <c r="B16" s="82">
        <v>0</v>
      </c>
      <c r="C16" s="82"/>
      <c r="D16" s="82"/>
      <c r="E16" s="88">
        <f t="shared" si="0"/>
        <v>0</v>
      </c>
      <c r="F16" s="72">
        <v>0.1</v>
      </c>
      <c r="G16" s="40">
        <f>(B16*F16)+(C16*F16)+(D16*F16)</f>
        <v>0</v>
      </c>
    </row>
    <row r="17" spans="1:8">
      <c r="A17" s="19"/>
      <c r="B17" s="140" t="s">
        <v>239</v>
      </c>
      <c r="C17" s="82"/>
      <c r="D17" s="82"/>
      <c r="E17" s="87"/>
      <c r="F17" s="31"/>
      <c r="G17" s="40"/>
      <c r="H17" s="7"/>
    </row>
    <row r="18" spans="1:8" ht="46.5">
      <c r="A18" s="24" t="s">
        <v>253</v>
      </c>
      <c r="B18" s="89"/>
      <c r="C18" s="89">
        <v>6</v>
      </c>
      <c r="D18" s="89"/>
      <c r="E18" s="88">
        <f t="shared" si="0"/>
        <v>6</v>
      </c>
      <c r="F18" s="72">
        <v>0.08</v>
      </c>
      <c r="G18" s="40">
        <f>(B18*F18)+(C18*F18)+(D18*F18)</f>
        <v>0.48</v>
      </c>
      <c r="H18" s="7"/>
    </row>
    <row r="19" spans="1:8" ht="139.5">
      <c r="A19" s="19"/>
      <c r="B19" s="89"/>
      <c r="C19" s="89" t="s">
        <v>254</v>
      </c>
      <c r="D19" s="89"/>
      <c r="E19" s="87"/>
      <c r="F19" s="31"/>
      <c r="G19" s="40"/>
      <c r="H19" s="7"/>
    </row>
    <row r="20" spans="1:8" ht="46.5">
      <c r="A20" s="20" t="s">
        <v>255</v>
      </c>
      <c r="B20" s="82">
        <v>0</v>
      </c>
      <c r="C20" s="82"/>
      <c r="D20" s="82"/>
      <c r="E20" s="88">
        <f t="shared" si="0"/>
        <v>0</v>
      </c>
      <c r="F20" s="72">
        <v>7.0000000000000007E-2</v>
      </c>
      <c r="G20" s="40">
        <f>(B20*F20)+(C20*F20)+(D20*F20)</f>
        <v>0</v>
      </c>
      <c r="H20" s="7"/>
    </row>
    <row r="21" spans="1:8">
      <c r="A21" s="19"/>
      <c r="B21" s="140" t="s">
        <v>239</v>
      </c>
      <c r="C21" s="82"/>
      <c r="D21" s="82"/>
      <c r="E21" s="87"/>
      <c r="F21" s="64"/>
      <c r="G21" s="40"/>
      <c r="H21" s="7"/>
    </row>
    <row r="22" spans="1:8">
      <c r="A22" s="7"/>
      <c r="B22" s="7"/>
      <c r="C22" s="7"/>
      <c r="D22" s="7"/>
      <c r="E22" s="35" t="s">
        <v>64</v>
      </c>
      <c r="F22" s="74">
        <f>SUM(F2:F21)</f>
        <v>0.99999999999999978</v>
      </c>
      <c r="G22" s="76">
        <f>SUM(G2:G20)</f>
        <v>0.92999999999999994</v>
      </c>
      <c r="H22" s="145" t="s">
        <v>140</v>
      </c>
    </row>
    <row r="23" spans="1:8">
      <c r="A23" s="141"/>
      <c r="B23" s="141"/>
      <c r="C23" s="141"/>
      <c r="D23" s="141"/>
      <c r="E23" s="141"/>
      <c r="F23" s="141"/>
      <c r="G23" s="141"/>
    </row>
    <row r="24" spans="1:8">
      <c r="A24" s="141"/>
      <c r="B24" s="141"/>
      <c r="C24" s="141"/>
      <c r="D24" s="141"/>
      <c r="E24" s="141"/>
      <c r="F24" s="141"/>
      <c r="G24" s="141"/>
    </row>
    <row r="25" spans="1:8">
      <c r="A25" s="141"/>
      <c r="B25" s="107"/>
      <c r="C25" s="141"/>
      <c r="D25" s="141"/>
      <c r="E25" s="141"/>
      <c r="F25" s="141"/>
      <c r="G25" s="141"/>
    </row>
    <row r="26" spans="1:8">
      <c r="A26" s="141"/>
      <c r="B26" s="141"/>
      <c r="C26" s="141"/>
      <c r="D26" s="141"/>
      <c r="E26" s="141"/>
      <c r="F26" s="141"/>
      <c r="G26" s="141"/>
    </row>
    <row r="27" spans="1:8">
      <c r="A27" s="141"/>
      <c r="B27" s="141"/>
      <c r="C27" s="141"/>
      <c r="D27" s="141"/>
      <c r="E27" s="141"/>
      <c r="F27" s="141"/>
      <c r="G27" s="141"/>
    </row>
    <row r="28" spans="1:8">
      <c r="A28" s="141"/>
      <c r="B28" s="141"/>
      <c r="C28" s="141"/>
      <c r="D28" s="141"/>
      <c r="E28" s="141"/>
      <c r="F28" s="141"/>
      <c r="G28" s="141"/>
    </row>
    <row r="29" spans="1:8">
      <c r="A29" s="141"/>
      <c r="B29" s="141"/>
      <c r="C29" s="141"/>
      <c r="D29" s="141"/>
      <c r="E29" s="141"/>
      <c r="F29" s="141"/>
      <c r="G29" s="141"/>
    </row>
    <row r="30" spans="1:8">
      <c r="A30" s="141"/>
      <c r="B30" s="141"/>
      <c r="C30" s="141"/>
      <c r="D30" s="141"/>
      <c r="E30" s="141"/>
      <c r="F30" s="141"/>
      <c r="G30" s="141"/>
    </row>
  </sheetData>
  <sheetProtection formatRow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H23"/>
  <sheetViews>
    <sheetView tabSelected="1" zoomScale="70" zoomScaleNormal="70" workbookViewId="0">
      <pane xSplit="1" ySplit="2" topLeftCell="F3" activePane="bottomRight" state="frozen"/>
      <selection pane="bottomRight" activeCell="D6" sqref="D6"/>
      <selection pane="bottomLeft" activeCell="A3" sqref="A3"/>
      <selection pane="topRight" activeCell="B1" sqref="B1"/>
    </sheetView>
  </sheetViews>
  <sheetFormatPr defaultColWidth="10.75" defaultRowHeight="15.6"/>
  <cols>
    <col min="1" max="1" width="64.625" style="97" customWidth="1"/>
    <col min="2" max="4" width="25" style="97" customWidth="1"/>
    <col min="5" max="7" width="16.625" style="97" customWidth="1"/>
    <col min="8" max="8" width="16.5" style="97" customWidth="1"/>
    <col min="9" max="16384" width="10.75" style="7"/>
  </cols>
  <sheetData>
    <row r="1" spans="1:8">
      <c r="A1" s="144"/>
      <c r="B1" s="166" t="s">
        <v>256</v>
      </c>
      <c r="C1" s="166"/>
      <c r="D1" s="166"/>
      <c r="E1" s="144"/>
      <c r="F1" s="144"/>
      <c r="G1" s="144"/>
      <c r="H1" s="7"/>
    </row>
    <row r="2" spans="1:8" ht="112.15" customHeight="1">
      <c r="A2" s="143" t="s">
        <v>257</v>
      </c>
      <c r="B2" s="20" t="s">
        <v>258</v>
      </c>
      <c r="C2" s="20" t="s">
        <v>259</v>
      </c>
      <c r="D2" s="20" t="s">
        <v>260</v>
      </c>
      <c r="E2" s="30" t="s">
        <v>139</v>
      </c>
      <c r="F2" s="30" t="s">
        <v>23</v>
      </c>
      <c r="G2" s="30" t="s">
        <v>24</v>
      </c>
      <c r="H2" s="7"/>
    </row>
    <row r="3" spans="1:8" ht="32.1" customHeight="1">
      <c r="A3" s="19" t="s">
        <v>261</v>
      </c>
      <c r="B3" s="89">
        <v>0</v>
      </c>
      <c r="C3" s="89"/>
      <c r="D3" s="89"/>
      <c r="E3" s="46">
        <f>SUM(B3:D3)</f>
        <v>0</v>
      </c>
      <c r="F3" s="64">
        <v>-0.2</v>
      </c>
      <c r="G3" s="46">
        <f>(B3*F3)+(C3*F3)+(D3*F3)</f>
        <v>0</v>
      </c>
      <c r="H3" s="7"/>
    </row>
    <row r="4" spans="1:8" ht="32.1" customHeight="1">
      <c r="A4" s="19"/>
      <c r="B4" s="89" t="s">
        <v>262</v>
      </c>
      <c r="C4" s="89"/>
      <c r="D4" s="89"/>
      <c r="E4" s="46"/>
      <c r="F4" s="64"/>
      <c r="G4" s="46"/>
      <c r="H4" s="7"/>
    </row>
    <row r="5" spans="1:8" ht="32.1" customHeight="1">
      <c r="A5" s="19" t="s">
        <v>263</v>
      </c>
      <c r="B5" s="82"/>
      <c r="C5" s="82">
        <v>1</v>
      </c>
      <c r="D5" s="82"/>
      <c r="E5" s="46">
        <f>SUM(B5:D5)</f>
        <v>1</v>
      </c>
      <c r="F5" s="64">
        <v>-0.2</v>
      </c>
      <c r="G5" s="46">
        <f>(B5*F5)+(C5*F5)+(D5*F5)</f>
        <v>-0.2</v>
      </c>
      <c r="H5" s="7"/>
    </row>
    <row r="6" spans="1:8" ht="32.1" customHeight="1">
      <c r="A6" s="19"/>
      <c r="B6" s="82"/>
      <c r="C6" s="82" t="s">
        <v>264</v>
      </c>
      <c r="D6" s="82"/>
      <c r="E6" s="46"/>
      <c r="F6" s="64"/>
      <c r="G6" s="46"/>
      <c r="H6" s="7"/>
    </row>
    <row r="7" spans="1:8" ht="32.1" customHeight="1">
      <c r="A7" s="20" t="s">
        <v>265</v>
      </c>
      <c r="B7" s="89">
        <v>0</v>
      </c>
      <c r="C7" s="89"/>
      <c r="D7" s="89"/>
      <c r="E7" s="46">
        <f t="shared" ref="E7:E13" si="0">SUM(B7:D7)</f>
        <v>0</v>
      </c>
      <c r="F7" s="64">
        <v>-0.2</v>
      </c>
      <c r="G7" s="46">
        <f>(B7*F7)+(C7*F7)+(D7*F7)</f>
        <v>0</v>
      </c>
      <c r="H7" s="7"/>
    </row>
    <row r="8" spans="1:8" ht="32.1" customHeight="1">
      <c r="A8" s="19"/>
      <c r="B8" s="89" t="s">
        <v>262</v>
      </c>
      <c r="C8" s="89"/>
      <c r="D8" s="89"/>
      <c r="E8" s="46"/>
      <c r="F8" s="64"/>
      <c r="G8" s="46"/>
      <c r="H8" s="7"/>
    </row>
    <row r="9" spans="1:8" ht="32.1" customHeight="1">
      <c r="A9" s="20" t="s">
        <v>266</v>
      </c>
      <c r="B9" s="82">
        <v>0</v>
      </c>
      <c r="C9" s="82"/>
      <c r="D9" s="82"/>
      <c r="E9" s="46">
        <f t="shared" si="0"/>
        <v>0</v>
      </c>
      <c r="F9" s="72">
        <v>-0.1</v>
      </c>
      <c r="G9" s="46">
        <f t="shared" ref="G9:G13" si="1">(B9*F9)+(C9*F9)+(D9*F9)</f>
        <v>0</v>
      </c>
      <c r="H9" s="7"/>
    </row>
    <row r="10" spans="1:8" ht="32.1" customHeight="1">
      <c r="A10" s="20"/>
      <c r="B10" s="82" t="s">
        <v>262</v>
      </c>
      <c r="C10" s="82"/>
      <c r="D10" s="82"/>
      <c r="E10" s="46"/>
      <c r="F10" s="72"/>
      <c r="G10" s="46"/>
      <c r="H10" s="7"/>
    </row>
    <row r="11" spans="1:8" ht="32.1" customHeight="1">
      <c r="A11" s="20" t="s">
        <v>267</v>
      </c>
      <c r="B11" s="89">
        <v>0</v>
      </c>
      <c r="C11" s="89"/>
      <c r="D11" s="89"/>
      <c r="E11" s="46">
        <f t="shared" si="0"/>
        <v>0</v>
      </c>
      <c r="F11" s="72">
        <v>-0.2</v>
      </c>
      <c r="G11" s="46">
        <f t="shared" si="1"/>
        <v>0</v>
      </c>
      <c r="H11" s="7"/>
    </row>
    <row r="12" spans="1:8" ht="32.1" customHeight="1">
      <c r="A12" s="19"/>
      <c r="B12" s="89" t="s">
        <v>262</v>
      </c>
      <c r="C12" s="89"/>
      <c r="D12" s="89"/>
      <c r="E12" s="46"/>
      <c r="F12" s="64"/>
      <c r="G12" s="46"/>
      <c r="H12" s="7"/>
    </row>
    <row r="13" spans="1:8" ht="32.1" customHeight="1">
      <c r="A13" s="20" t="s">
        <v>268</v>
      </c>
      <c r="B13" s="82">
        <v>0</v>
      </c>
      <c r="C13" s="82"/>
      <c r="D13" s="82"/>
      <c r="E13" s="46">
        <f t="shared" si="0"/>
        <v>0</v>
      </c>
      <c r="F13" s="72">
        <v>-0.1</v>
      </c>
      <c r="G13" s="46">
        <f t="shared" si="1"/>
        <v>0</v>
      </c>
      <c r="H13" s="7"/>
    </row>
    <row r="14" spans="1:8" ht="32.1" customHeight="1">
      <c r="A14" s="19"/>
      <c r="B14" s="82" t="s">
        <v>262</v>
      </c>
      <c r="C14" s="82"/>
      <c r="D14" s="82"/>
      <c r="E14" s="46"/>
      <c r="F14" s="64"/>
      <c r="G14" s="46"/>
      <c r="H14" s="7"/>
    </row>
    <row r="15" spans="1:8">
      <c r="A15" s="7"/>
      <c r="B15" s="7"/>
      <c r="C15" s="7"/>
      <c r="D15" s="7"/>
      <c r="E15" s="35" t="s">
        <v>64</v>
      </c>
      <c r="F15" s="64">
        <f>SUM(F3:F14)</f>
        <v>-1.0000000000000002</v>
      </c>
      <c r="G15" s="47">
        <f>SUM(G3:G13)</f>
        <v>-0.2</v>
      </c>
      <c r="H15" s="145" t="s">
        <v>269</v>
      </c>
    </row>
    <row r="16" spans="1:8">
      <c r="A16" s="141"/>
      <c r="B16" s="141"/>
      <c r="C16" s="141"/>
      <c r="D16" s="141"/>
      <c r="E16" s="141"/>
      <c r="F16" s="100"/>
      <c r="G16" s="141"/>
    </row>
    <row r="17" spans="1:7">
      <c r="A17" s="141"/>
      <c r="B17" s="107"/>
      <c r="C17" s="141"/>
      <c r="D17" s="141"/>
      <c r="E17" s="141"/>
      <c r="F17" s="141"/>
      <c r="G17" s="141"/>
    </row>
    <row r="18" spans="1:7">
      <c r="A18" s="141"/>
      <c r="B18" s="141"/>
      <c r="C18" s="141"/>
      <c r="D18" s="141"/>
      <c r="E18" s="141"/>
      <c r="F18" s="141"/>
      <c r="G18" s="141"/>
    </row>
    <row r="19" spans="1:7">
      <c r="A19" s="141"/>
      <c r="B19" s="141"/>
      <c r="C19" s="141"/>
      <c r="D19" s="141"/>
      <c r="E19" s="141"/>
      <c r="F19" s="141"/>
      <c r="G19" s="141"/>
    </row>
    <row r="20" spans="1:7">
      <c r="A20" s="141"/>
      <c r="B20" s="141"/>
      <c r="C20" s="141"/>
      <c r="D20" s="141"/>
      <c r="E20" s="141"/>
      <c r="F20" s="141"/>
      <c r="G20" s="141"/>
    </row>
    <row r="21" spans="1:7">
      <c r="A21" s="141"/>
      <c r="B21" s="141"/>
      <c r="C21" s="141"/>
      <c r="D21" s="141"/>
      <c r="E21" s="141"/>
      <c r="F21" s="141"/>
      <c r="G21" s="141"/>
    </row>
    <row r="22" spans="1:7">
      <c r="A22" s="141"/>
      <c r="B22" s="141"/>
      <c r="C22" s="141"/>
      <c r="D22" s="141"/>
      <c r="E22" s="141"/>
      <c r="F22" s="141"/>
      <c r="G22" s="141"/>
    </row>
    <row r="23" spans="1:7">
      <c r="A23" s="141"/>
      <c r="B23" s="141"/>
      <c r="C23" s="141"/>
      <c r="D23" s="141"/>
      <c r="E23" s="141"/>
      <c r="F23" s="141"/>
      <c r="G23" s="141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48" t="s">
        <v>18</v>
      </c>
      <c r="C2" s="48" t="s">
        <v>19</v>
      </c>
      <c r="D2" s="48"/>
    </row>
    <row r="3" spans="2:4">
      <c r="B3" s="1" t="s">
        <v>20</v>
      </c>
      <c r="C3" s="54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G67"/>
  <sheetViews>
    <sheetView zoomScale="85" zoomScaleNormal="85" workbookViewId="0">
      <pane xSplit="1" ySplit="1" topLeftCell="B49" activePane="bottomRight" state="frozen"/>
      <selection pane="bottomRight" activeCell="B27" sqref="B27"/>
      <selection pane="bottomLeft" activeCell="A2" sqref="A2"/>
      <selection pane="topRight" activeCell="B1" sqref="B1"/>
    </sheetView>
  </sheetViews>
  <sheetFormatPr defaultColWidth="10.5" defaultRowHeight="15.6"/>
  <cols>
    <col min="1" max="1" width="48.5" style="96" bestFit="1" customWidth="1"/>
    <col min="2" max="2" width="64.625" style="119" customWidth="1"/>
    <col min="3" max="4" width="16.625" style="96" customWidth="1"/>
    <col min="5" max="5" width="12.25" customWidth="1"/>
  </cols>
  <sheetData>
    <row r="1" spans="1:4">
      <c r="A1" s="42" t="s">
        <v>21</v>
      </c>
      <c r="B1" s="117" t="s">
        <v>22</v>
      </c>
      <c r="C1" s="42" t="s">
        <v>23</v>
      </c>
      <c r="D1" s="42" t="s">
        <v>24</v>
      </c>
    </row>
    <row r="2" spans="1:4">
      <c r="A2" s="127" t="s">
        <v>25</v>
      </c>
      <c r="B2" s="89">
        <v>1</v>
      </c>
      <c r="C2" s="60">
        <v>0.05</v>
      </c>
      <c r="D2" s="36">
        <f>B2*C2</f>
        <v>0.05</v>
      </c>
    </row>
    <row r="3" spans="1:4" ht="46.5">
      <c r="A3" s="127"/>
      <c r="B3" s="89" t="s">
        <v>26</v>
      </c>
      <c r="C3" s="60"/>
      <c r="D3" s="36"/>
    </row>
    <row r="4" spans="1:4">
      <c r="A4" s="127" t="s">
        <v>27</v>
      </c>
      <c r="B4" s="89">
        <v>3</v>
      </c>
      <c r="C4" s="60">
        <v>0.05</v>
      </c>
      <c r="D4" s="36">
        <f>B4*C4</f>
        <v>0.15000000000000002</v>
      </c>
    </row>
    <row r="5" spans="1:4" ht="46.5">
      <c r="A5" s="127"/>
      <c r="B5" s="89" t="s">
        <v>28</v>
      </c>
      <c r="C5" s="60"/>
      <c r="D5" s="36"/>
    </row>
    <row r="6" spans="1:4">
      <c r="A6" s="127" t="s">
        <v>29</v>
      </c>
      <c r="B6" s="89">
        <v>0</v>
      </c>
      <c r="C6" s="60">
        <v>0.05</v>
      </c>
      <c r="D6" s="36">
        <f>B6*C6</f>
        <v>0</v>
      </c>
    </row>
    <row r="7" spans="1:4" ht="30.95">
      <c r="A7" s="127"/>
      <c r="B7" s="89" t="s">
        <v>30</v>
      </c>
      <c r="C7" s="60"/>
      <c r="D7" s="36"/>
    </row>
    <row r="8" spans="1:4">
      <c r="A8" s="127" t="s">
        <v>31</v>
      </c>
      <c r="B8" s="89">
        <v>1</v>
      </c>
      <c r="C8" s="60">
        <v>0.05</v>
      </c>
      <c r="D8" s="36">
        <f>B8*C8</f>
        <v>0.05</v>
      </c>
    </row>
    <row r="9" spans="1:4" ht="46.5">
      <c r="A9" s="127"/>
      <c r="B9" s="89" t="s">
        <v>32</v>
      </c>
      <c r="C9" s="60"/>
      <c r="D9" s="36"/>
    </row>
    <row r="10" spans="1:4">
      <c r="A10" s="127" t="s">
        <v>33</v>
      </c>
      <c r="B10" s="89">
        <v>1</v>
      </c>
      <c r="C10" s="60">
        <v>0.05</v>
      </c>
      <c r="D10" s="36">
        <f>B10*C10</f>
        <v>0.05</v>
      </c>
    </row>
    <row r="11" spans="1:4" ht="77.45">
      <c r="A11" s="127"/>
      <c r="B11" s="89" t="s">
        <v>34</v>
      </c>
      <c r="C11" s="60"/>
      <c r="D11" s="36"/>
    </row>
    <row r="12" spans="1:4">
      <c r="A12" s="127" t="s">
        <v>35</v>
      </c>
      <c r="B12" s="89">
        <v>0</v>
      </c>
      <c r="C12" s="60">
        <v>0.05</v>
      </c>
      <c r="D12" s="36">
        <f>B12*C12</f>
        <v>0</v>
      </c>
    </row>
    <row r="13" spans="1:4" ht="30.95">
      <c r="A13" s="127"/>
      <c r="B13" s="89" t="s">
        <v>30</v>
      </c>
      <c r="C13" s="60"/>
      <c r="D13" s="36"/>
    </row>
    <row r="14" spans="1:4">
      <c r="A14" s="127" t="s">
        <v>36</v>
      </c>
      <c r="B14" s="89">
        <v>0</v>
      </c>
      <c r="C14" s="60">
        <v>0.05</v>
      </c>
      <c r="D14" s="36">
        <f>B14*C14</f>
        <v>0</v>
      </c>
    </row>
    <row r="15" spans="1:4">
      <c r="A15" s="127"/>
      <c r="B15" s="89" t="s">
        <v>37</v>
      </c>
      <c r="C15" s="60"/>
      <c r="D15" s="36"/>
    </row>
    <row r="16" spans="1:4">
      <c r="A16" s="127" t="s">
        <v>38</v>
      </c>
      <c r="B16" s="89">
        <v>0</v>
      </c>
      <c r="C16" s="60">
        <v>0.03</v>
      </c>
      <c r="D16" s="36">
        <f>B16*C16</f>
        <v>0</v>
      </c>
    </row>
    <row r="17" spans="1:7" ht="30.95">
      <c r="A17" s="127"/>
      <c r="B17" s="89" t="s">
        <v>30</v>
      </c>
      <c r="C17" s="60"/>
      <c r="D17" s="36"/>
    </row>
    <row r="18" spans="1:7">
      <c r="A18" s="127" t="s">
        <v>39</v>
      </c>
      <c r="B18" s="89">
        <v>0</v>
      </c>
      <c r="C18" s="60">
        <v>0.02</v>
      </c>
      <c r="D18" s="36">
        <f>B18*C18</f>
        <v>0</v>
      </c>
    </row>
    <row r="19" spans="1:7" ht="30.95">
      <c r="A19" s="127"/>
      <c r="B19" s="89" t="s">
        <v>30</v>
      </c>
      <c r="C19" s="60"/>
      <c r="D19" s="36"/>
    </row>
    <row r="20" spans="1:7">
      <c r="A20" s="127" t="s">
        <v>40</v>
      </c>
      <c r="B20" s="89">
        <v>0</v>
      </c>
      <c r="C20" s="60">
        <v>0.03</v>
      </c>
      <c r="D20" s="36">
        <f>B20*C20</f>
        <v>0</v>
      </c>
    </row>
    <row r="21" spans="1:7" ht="30.95">
      <c r="A21" s="127"/>
      <c r="B21" s="89" t="s">
        <v>30</v>
      </c>
      <c r="C21" s="60"/>
      <c r="D21" s="36"/>
    </row>
    <row r="22" spans="1:7">
      <c r="A22" s="127" t="s">
        <v>41</v>
      </c>
      <c r="B22" s="89">
        <v>0</v>
      </c>
      <c r="C22" s="60">
        <v>0.03</v>
      </c>
      <c r="D22" s="36">
        <f>B22*C22</f>
        <v>0</v>
      </c>
    </row>
    <row r="23" spans="1:7">
      <c r="A23" s="127"/>
      <c r="B23" s="97" t="s">
        <v>37</v>
      </c>
      <c r="C23" s="60"/>
      <c r="D23" s="36"/>
    </row>
    <row r="24" spans="1:7" ht="30.95">
      <c r="A24" s="128" t="s">
        <v>42</v>
      </c>
      <c r="B24" s="89">
        <v>0</v>
      </c>
      <c r="C24" s="60">
        <v>0.03</v>
      </c>
      <c r="D24" s="36">
        <f>B24*C24</f>
        <v>0</v>
      </c>
      <c r="G24" t="s">
        <v>43</v>
      </c>
    </row>
    <row r="25" spans="1:7" ht="30.95">
      <c r="A25" s="127"/>
      <c r="B25" s="89" t="s">
        <v>30</v>
      </c>
      <c r="C25" s="60"/>
      <c r="D25" s="36"/>
    </row>
    <row r="26" spans="1:7">
      <c r="A26" s="127" t="s">
        <v>44</v>
      </c>
      <c r="B26" s="89">
        <v>3</v>
      </c>
      <c r="C26" s="60">
        <v>0.04</v>
      </c>
      <c r="D26" s="36">
        <f>B26*C26</f>
        <v>0.12</v>
      </c>
    </row>
    <row r="27" spans="1:7" ht="46.5">
      <c r="A27" s="127"/>
      <c r="B27" s="9" t="s">
        <v>45</v>
      </c>
      <c r="C27" s="60"/>
      <c r="D27" s="36"/>
    </row>
    <row r="28" spans="1:7">
      <c r="A28" s="127" t="s">
        <v>46</v>
      </c>
      <c r="B28" s="89">
        <v>3</v>
      </c>
      <c r="C28" s="60">
        <v>0.03</v>
      </c>
      <c r="D28" s="36">
        <f>B28*C28</f>
        <v>0.09</v>
      </c>
    </row>
    <row r="29" spans="1:7" ht="46.5">
      <c r="A29" s="127"/>
      <c r="B29" s="9" t="s">
        <v>45</v>
      </c>
      <c r="C29" s="60"/>
      <c r="D29" s="36"/>
    </row>
    <row r="30" spans="1:7">
      <c r="A30" s="127" t="s">
        <v>47</v>
      </c>
      <c r="B30" s="89">
        <v>0</v>
      </c>
      <c r="C30" s="60">
        <v>0.04</v>
      </c>
      <c r="D30" s="36">
        <f>B30*C30</f>
        <v>0</v>
      </c>
    </row>
    <row r="31" spans="1:7" ht="30.95">
      <c r="A31" s="127"/>
      <c r="B31" s="89" t="s">
        <v>30</v>
      </c>
      <c r="C31" s="60"/>
      <c r="D31" s="36"/>
    </row>
    <row r="32" spans="1:7">
      <c r="A32" s="127" t="s">
        <v>48</v>
      </c>
      <c r="B32" s="89">
        <v>0</v>
      </c>
      <c r="C32" s="60">
        <v>0.04</v>
      </c>
      <c r="D32" s="36">
        <f>B32*C32</f>
        <v>0</v>
      </c>
    </row>
    <row r="33" spans="1:5" ht="30.95">
      <c r="A33" s="127"/>
      <c r="B33" s="89" t="s">
        <v>30</v>
      </c>
      <c r="C33" s="60"/>
      <c r="D33" s="36"/>
    </row>
    <row r="34" spans="1:5">
      <c r="A34" s="127" t="s">
        <v>49</v>
      </c>
      <c r="B34" s="89">
        <v>0</v>
      </c>
      <c r="C34" s="60">
        <v>0.03</v>
      </c>
      <c r="D34" s="36">
        <f>B34*C34</f>
        <v>0</v>
      </c>
    </row>
    <row r="35" spans="1:5" ht="30.95">
      <c r="A35" s="127"/>
      <c r="B35" s="89" t="s">
        <v>30</v>
      </c>
      <c r="C35" s="60"/>
      <c r="D35" s="36"/>
    </row>
    <row r="36" spans="1:5">
      <c r="A36" s="127" t="s">
        <v>50</v>
      </c>
      <c r="B36" s="89">
        <v>0</v>
      </c>
      <c r="C36" s="60">
        <v>0.05</v>
      </c>
      <c r="D36" s="36">
        <f>B36*C36</f>
        <v>0</v>
      </c>
    </row>
    <row r="37" spans="1:5" ht="30.95">
      <c r="A37" s="127"/>
      <c r="B37" s="89" t="s">
        <v>30</v>
      </c>
      <c r="C37" s="60"/>
      <c r="D37" s="36"/>
    </row>
    <row r="38" spans="1:5">
      <c r="A38" s="127" t="s">
        <v>51</v>
      </c>
      <c r="B38" s="89">
        <v>0</v>
      </c>
      <c r="C38" s="60">
        <v>0.05</v>
      </c>
      <c r="D38" s="36">
        <f>B38*C38</f>
        <v>0</v>
      </c>
    </row>
    <row r="39" spans="1:5" ht="30.95">
      <c r="A39" s="127"/>
      <c r="B39" s="89" t="s">
        <v>30</v>
      </c>
      <c r="C39" s="60"/>
      <c r="D39" s="36"/>
    </row>
    <row r="40" spans="1:5">
      <c r="A40" s="128" t="s">
        <v>52</v>
      </c>
      <c r="B40" s="89">
        <v>0</v>
      </c>
      <c r="C40" s="60">
        <v>0.04</v>
      </c>
      <c r="D40" s="36">
        <f>B40*C40</f>
        <v>0</v>
      </c>
    </row>
    <row r="41" spans="1:5">
      <c r="A41" s="127"/>
      <c r="B41" s="89" t="s">
        <v>37</v>
      </c>
      <c r="C41" s="60"/>
      <c r="D41" s="36"/>
    </row>
    <row r="42" spans="1:5">
      <c r="A42" s="127" t="s">
        <v>53</v>
      </c>
      <c r="B42" s="89">
        <v>0</v>
      </c>
      <c r="C42" s="60">
        <v>0.02</v>
      </c>
      <c r="D42" s="36">
        <f>B42*C42</f>
        <v>0</v>
      </c>
    </row>
    <row r="43" spans="1:5" ht="30.95">
      <c r="A43" s="127"/>
      <c r="B43" s="89" t="s">
        <v>30</v>
      </c>
      <c r="C43" s="60"/>
      <c r="D43" s="36"/>
    </row>
    <row r="44" spans="1:5">
      <c r="A44" s="127" t="s">
        <v>54</v>
      </c>
      <c r="B44" s="89">
        <v>3</v>
      </c>
      <c r="C44" s="60">
        <v>0.03</v>
      </c>
      <c r="D44" s="36">
        <f>B44*C44</f>
        <v>0.09</v>
      </c>
    </row>
    <row r="45" spans="1:5" ht="62.1">
      <c r="A45" s="127"/>
      <c r="B45" s="89" t="s">
        <v>55</v>
      </c>
      <c r="C45" s="60"/>
      <c r="D45" s="36"/>
    </row>
    <row r="46" spans="1:5">
      <c r="A46" s="127" t="s">
        <v>56</v>
      </c>
      <c r="B46" s="89">
        <v>0</v>
      </c>
      <c r="C46" s="60">
        <v>0.03</v>
      </c>
      <c r="D46" s="36">
        <f>B46*C46</f>
        <v>0</v>
      </c>
      <c r="E46" s="120"/>
    </row>
    <row r="47" spans="1:5" ht="30.95">
      <c r="A47" s="127"/>
      <c r="B47" s="89" t="s">
        <v>30</v>
      </c>
      <c r="C47" s="60"/>
      <c r="D47" s="36"/>
    </row>
    <row r="48" spans="1:5">
      <c r="A48" s="127" t="s">
        <v>57</v>
      </c>
      <c r="B48" s="89">
        <v>3</v>
      </c>
      <c r="C48" s="60">
        <v>0.02</v>
      </c>
      <c r="D48" s="36">
        <f>B48*C48</f>
        <v>0.06</v>
      </c>
    </row>
    <row r="49" spans="1:7" ht="62.1">
      <c r="A49" s="127"/>
      <c r="B49" s="89" t="s">
        <v>58</v>
      </c>
      <c r="C49" s="60"/>
      <c r="D49" s="36"/>
    </row>
    <row r="50" spans="1:7">
      <c r="A50" s="127" t="s">
        <v>59</v>
      </c>
      <c r="B50" s="89">
        <v>0</v>
      </c>
      <c r="C50" s="60">
        <v>0.02</v>
      </c>
      <c r="D50" s="36">
        <f>B50*C50</f>
        <v>0</v>
      </c>
    </row>
    <row r="51" spans="1:7" ht="30.95">
      <c r="A51" s="127"/>
      <c r="B51" s="89" t="s">
        <v>30</v>
      </c>
      <c r="C51" s="60"/>
      <c r="D51" s="36"/>
    </row>
    <row r="52" spans="1:7">
      <c r="A52" s="127" t="s">
        <v>60</v>
      </c>
      <c r="B52" s="89">
        <v>0</v>
      </c>
      <c r="C52" s="60">
        <v>0.02</v>
      </c>
      <c r="D52" s="36">
        <f>B52*C52</f>
        <v>0</v>
      </c>
    </row>
    <row r="53" spans="1:7" ht="30.95">
      <c r="A53" s="127"/>
      <c r="B53" s="89" t="s">
        <v>30</v>
      </c>
      <c r="C53" s="60"/>
      <c r="D53" s="36"/>
    </row>
    <row r="54" spans="1:7">
      <c r="A54" s="127" t="s">
        <v>61</v>
      </c>
      <c r="B54" s="89">
        <v>0</v>
      </c>
      <c r="C54" s="60">
        <v>0.02</v>
      </c>
      <c r="D54" s="36">
        <f>B54*C54</f>
        <v>0</v>
      </c>
    </row>
    <row r="55" spans="1:7" ht="30.95">
      <c r="A55" s="127"/>
      <c r="B55" s="89" t="s">
        <v>30</v>
      </c>
      <c r="C55" s="60"/>
      <c r="D55" s="36"/>
    </row>
    <row r="56" spans="1:7">
      <c r="A56" s="127" t="s">
        <v>62</v>
      </c>
      <c r="B56" s="89">
        <v>0</v>
      </c>
      <c r="C56" s="60">
        <v>0.03</v>
      </c>
      <c r="D56" s="36">
        <f>B56*C56</f>
        <v>0</v>
      </c>
    </row>
    <row r="57" spans="1:7">
      <c r="A57" s="131"/>
      <c r="B57" s="9" t="s">
        <v>63</v>
      </c>
      <c r="C57" s="60"/>
      <c r="D57" s="36"/>
    </row>
    <row r="58" spans="1:7">
      <c r="A58"/>
      <c r="B58" s="118" t="s">
        <v>64</v>
      </c>
      <c r="C58" s="60">
        <f>SUM(C2:C56)</f>
        <v>1.0000000000000004</v>
      </c>
      <c r="D58" s="80">
        <f>SUM(D2:D56)</f>
        <v>0.65999999999999992</v>
      </c>
      <c r="E58" s="50" t="s">
        <v>65</v>
      </c>
      <c r="G58" s="116"/>
    </row>
    <row r="59" spans="1:7">
      <c r="A59" s="153"/>
      <c r="B59" s="153"/>
      <c r="C59" s="110"/>
      <c r="D59" s="102"/>
    </row>
    <row r="60" spans="1:7">
      <c r="A60" s="153"/>
      <c r="B60" s="153"/>
      <c r="C60" s="110"/>
      <c r="D60" s="102"/>
    </row>
    <row r="61" spans="1:7">
      <c r="A61" s="153"/>
      <c r="B61" s="153"/>
      <c r="C61" s="106"/>
      <c r="D61" s="102"/>
    </row>
    <row r="62" spans="1:7">
      <c r="A62" s="153"/>
      <c r="B62" s="153"/>
      <c r="C62" s="110"/>
      <c r="D62" s="102"/>
    </row>
    <row r="63" spans="1:7">
      <c r="A63" s="153"/>
      <c r="B63" s="153"/>
      <c r="C63" s="110"/>
      <c r="D63" s="102"/>
    </row>
    <row r="64" spans="1:7">
      <c r="A64" s="110"/>
      <c r="B64" s="153"/>
      <c r="C64" s="153"/>
      <c r="D64" s="102"/>
    </row>
    <row r="65" spans="1:3">
      <c r="A65" s="111"/>
      <c r="C65" s="111"/>
    </row>
    <row r="66" spans="1:3">
      <c r="A66" s="111"/>
      <c r="C66" s="111"/>
    </row>
    <row r="67" spans="1:3">
      <c r="A67" s="111"/>
      <c r="C67" s="111"/>
    </row>
  </sheetData>
  <sheetProtection formatRows="0"/>
  <mergeCells count="6">
    <mergeCell ref="B64:C64"/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I82"/>
  <sheetViews>
    <sheetView zoomScale="85" zoomScaleNormal="85" workbookViewId="0">
      <pane xSplit="1" ySplit="1" topLeftCell="B2" activePane="bottomRight" state="frozen"/>
      <selection pane="bottomRight" activeCell="H10" sqref="H10"/>
      <selection pane="bottomLeft" activeCell="A2" sqref="A2"/>
      <selection pane="topRight" activeCell="B1" sqref="B1"/>
    </sheetView>
  </sheetViews>
  <sheetFormatPr defaultColWidth="10.75" defaultRowHeight="15.6"/>
  <cols>
    <col min="1" max="1" width="49.625" style="129" bestFit="1" customWidth="1"/>
    <col min="2" max="2" width="64.625" style="97" customWidth="1"/>
    <col min="3" max="4" width="16.625" style="98" customWidth="1"/>
    <col min="5" max="5" width="15.25" style="1" customWidth="1"/>
    <col min="6" max="7" width="10.75" style="1" customWidth="1"/>
    <col min="8" max="8" width="51.875" style="1" customWidth="1"/>
    <col min="9" max="9" width="77.75" style="1" bestFit="1" customWidth="1"/>
    <col min="10" max="16384" width="10.75" style="1"/>
  </cols>
  <sheetData>
    <row r="1" spans="1:9">
      <c r="A1" s="126" t="s">
        <v>21</v>
      </c>
      <c r="B1" s="30" t="s">
        <v>66</v>
      </c>
      <c r="C1" s="143" t="s">
        <v>23</v>
      </c>
      <c r="D1" s="143" t="s">
        <v>24</v>
      </c>
    </row>
    <row r="2" spans="1:9">
      <c r="A2" s="127" t="s">
        <v>25</v>
      </c>
      <c r="B2" s="89">
        <v>0</v>
      </c>
      <c r="C2" s="60">
        <v>0.05</v>
      </c>
      <c r="D2" s="36">
        <f>B2*C2</f>
        <v>0</v>
      </c>
      <c r="H2" s="122"/>
      <c r="I2" s="123"/>
    </row>
    <row r="3" spans="1:9" ht="30.95">
      <c r="A3" s="127"/>
      <c r="B3" s="137" t="s">
        <v>67</v>
      </c>
      <c r="C3" s="60"/>
      <c r="D3" s="36"/>
      <c r="H3" s="122"/>
      <c r="I3" s="124"/>
    </row>
    <row r="4" spans="1:9">
      <c r="A4" s="127" t="s">
        <v>27</v>
      </c>
      <c r="B4" s="89">
        <v>0</v>
      </c>
      <c r="C4" s="60">
        <v>0.05</v>
      </c>
      <c r="D4" s="36">
        <f>B4*C4</f>
        <v>0</v>
      </c>
      <c r="E4" s="121"/>
      <c r="H4" s="122"/>
      <c r="I4" s="123"/>
    </row>
    <row r="5" spans="1:9" ht="30.95">
      <c r="A5" s="127"/>
      <c r="B5" s="137" t="s">
        <v>67</v>
      </c>
      <c r="C5" s="60"/>
      <c r="D5" s="36"/>
      <c r="H5" s="122"/>
      <c r="I5" s="124"/>
    </row>
    <row r="6" spans="1:9">
      <c r="A6" s="127" t="s">
        <v>29</v>
      </c>
      <c r="B6" s="89">
        <v>0</v>
      </c>
      <c r="C6" s="60">
        <v>0.05</v>
      </c>
      <c r="D6" s="36">
        <f>B6*C6</f>
        <v>0</v>
      </c>
      <c r="E6" s="121"/>
      <c r="H6" s="122"/>
      <c r="I6" s="123"/>
    </row>
    <row r="7" spans="1:9" ht="30.95">
      <c r="A7" s="127"/>
      <c r="B7" s="137" t="s">
        <v>67</v>
      </c>
      <c r="C7" s="60"/>
      <c r="D7" s="36"/>
      <c r="H7" s="122"/>
      <c r="I7" s="125"/>
    </row>
    <row r="8" spans="1:9">
      <c r="A8" s="127" t="s">
        <v>31</v>
      </c>
      <c r="B8" s="89">
        <v>0</v>
      </c>
      <c r="C8" s="60">
        <v>0.05</v>
      </c>
      <c r="D8" s="36">
        <f>B8*C8</f>
        <v>0</v>
      </c>
      <c r="E8" s="121"/>
      <c r="H8" s="122"/>
      <c r="I8" s="123"/>
    </row>
    <row r="9" spans="1:9" ht="30.95">
      <c r="A9" s="127"/>
      <c r="B9" s="137" t="s">
        <v>67</v>
      </c>
      <c r="C9" s="60"/>
      <c r="D9" s="36"/>
      <c r="H9" s="122"/>
      <c r="I9" s="123"/>
    </row>
    <row r="10" spans="1:9">
      <c r="A10" s="127" t="s">
        <v>33</v>
      </c>
      <c r="B10" s="89">
        <v>0</v>
      </c>
      <c r="C10" s="60">
        <v>0.05</v>
      </c>
      <c r="D10" s="36">
        <f>B10*C10</f>
        <v>0</v>
      </c>
      <c r="E10" s="121"/>
      <c r="H10" s="122"/>
      <c r="I10" s="123"/>
    </row>
    <row r="11" spans="1:9" ht="30.95">
      <c r="A11" s="127"/>
      <c r="B11" s="137" t="s">
        <v>67</v>
      </c>
      <c r="C11" s="60"/>
      <c r="D11" s="36"/>
      <c r="H11" s="122"/>
      <c r="I11" s="124"/>
    </row>
    <row r="12" spans="1:9">
      <c r="A12" s="127" t="s">
        <v>35</v>
      </c>
      <c r="B12" s="89">
        <v>0</v>
      </c>
      <c r="C12" s="60">
        <v>0.05</v>
      </c>
      <c r="D12" s="36">
        <f>B12*C12</f>
        <v>0</v>
      </c>
      <c r="E12" s="121"/>
      <c r="H12" s="122"/>
      <c r="I12" s="123"/>
    </row>
    <row r="13" spans="1:9" ht="30.95">
      <c r="A13" s="127"/>
      <c r="B13" s="137" t="s">
        <v>67</v>
      </c>
      <c r="C13" s="60"/>
      <c r="D13" s="36"/>
      <c r="H13" s="122"/>
      <c r="I13" s="124"/>
    </row>
    <row r="14" spans="1:9">
      <c r="A14" s="127" t="s">
        <v>36</v>
      </c>
      <c r="B14" s="89">
        <v>0</v>
      </c>
      <c r="C14" s="60">
        <v>0.05</v>
      </c>
      <c r="D14" s="36">
        <f>B14*C14</f>
        <v>0</v>
      </c>
      <c r="E14" s="121"/>
      <c r="H14" s="122"/>
      <c r="I14" s="123"/>
    </row>
    <row r="15" spans="1:9" ht="30.95">
      <c r="A15" s="127"/>
      <c r="B15" s="137" t="s">
        <v>67</v>
      </c>
      <c r="C15" s="60"/>
      <c r="D15" s="36"/>
      <c r="H15" s="122"/>
      <c r="I15" s="124"/>
    </row>
    <row r="16" spans="1:9">
      <c r="A16" s="127" t="s">
        <v>38</v>
      </c>
      <c r="B16" s="89">
        <v>0</v>
      </c>
      <c r="C16" s="60">
        <v>0.03</v>
      </c>
      <c r="D16" s="36">
        <f>B16*C16</f>
        <v>0</v>
      </c>
      <c r="E16" s="121"/>
      <c r="H16" s="122"/>
      <c r="I16" s="123"/>
    </row>
    <row r="17" spans="1:9" ht="30.95">
      <c r="A17" s="127"/>
      <c r="B17" s="137" t="s">
        <v>67</v>
      </c>
      <c r="C17" s="60"/>
      <c r="D17" s="36"/>
      <c r="H17" s="122"/>
      <c r="I17" s="124"/>
    </row>
    <row r="18" spans="1:9">
      <c r="A18" s="127" t="s">
        <v>39</v>
      </c>
      <c r="B18" s="89">
        <v>0</v>
      </c>
      <c r="C18" s="60">
        <v>0.02</v>
      </c>
      <c r="D18" s="36">
        <f>B18*C18</f>
        <v>0</v>
      </c>
      <c r="E18" s="121"/>
      <c r="H18" s="122"/>
      <c r="I18" s="123"/>
    </row>
    <row r="19" spans="1:9" ht="30.95">
      <c r="A19" s="127"/>
      <c r="B19" s="137" t="s">
        <v>67</v>
      </c>
      <c r="C19" s="60"/>
      <c r="D19" s="36"/>
      <c r="H19" s="122"/>
      <c r="I19" s="124"/>
    </row>
    <row r="20" spans="1:9">
      <c r="A20" s="127" t="s">
        <v>40</v>
      </c>
      <c r="B20" s="89">
        <v>0</v>
      </c>
      <c r="C20" s="60">
        <v>0.03</v>
      </c>
      <c r="D20" s="36">
        <f>B20*C20</f>
        <v>0</v>
      </c>
      <c r="E20" s="121"/>
      <c r="H20" s="122"/>
      <c r="I20" s="123"/>
    </row>
    <row r="21" spans="1:9" ht="30.95">
      <c r="A21" s="127"/>
      <c r="B21" s="137" t="s">
        <v>67</v>
      </c>
      <c r="C21" s="60"/>
      <c r="D21" s="36"/>
      <c r="H21" s="122"/>
      <c r="I21" s="124"/>
    </row>
    <row r="22" spans="1:9">
      <c r="A22" s="127" t="s">
        <v>41</v>
      </c>
      <c r="B22" s="89">
        <v>0</v>
      </c>
      <c r="C22" s="60">
        <v>0.03</v>
      </c>
      <c r="D22" s="36">
        <f>B22*C22</f>
        <v>0</v>
      </c>
      <c r="H22" s="122"/>
      <c r="I22" s="123"/>
    </row>
    <row r="23" spans="1:9" ht="30.95">
      <c r="A23" s="127"/>
      <c r="B23" s="137" t="s">
        <v>67</v>
      </c>
      <c r="C23" s="60"/>
      <c r="D23" s="36"/>
      <c r="H23" s="122"/>
      <c r="I23" s="123"/>
    </row>
    <row r="24" spans="1:9" ht="30.95">
      <c r="A24" s="128" t="s">
        <v>42</v>
      </c>
      <c r="B24" s="89">
        <v>0</v>
      </c>
      <c r="C24" s="60">
        <v>0.03</v>
      </c>
      <c r="D24" s="36">
        <f>B24*C24</f>
        <v>0</v>
      </c>
      <c r="H24" s="122"/>
      <c r="I24" s="123"/>
    </row>
    <row r="25" spans="1:9" ht="30.95">
      <c r="A25" s="127"/>
      <c r="B25" s="137" t="s">
        <v>67</v>
      </c>
      <c r="C25" s="60"/>
      <c r="D25" s="36"/>
      <c r="H25" s="122"/>
      <c r="I25" s="123"/>
    </row>
    <row r="26" spans="1:9">
      <c r="A26" s="127" t="s">
        <v>44</v>
      </c>
      <c r="B26" s="89">
        <v>0</v>
      </c>
      <c r="C26" s="60">
        <v>0.04</v>
      </c>
      <c r="D26" s="36">
        <f>B26*C26</f>
        <v>0</v>
      </c>
      <c r="H26" s="122"/>
      <c r="I26" s="123"/>
    </row>
    <row r="27" spans="1:9" ht="30.95">
      <c r="A27" s="127"/>
      <c r="B27" s="137" t="s">
        <v>67</v>
      </c>
      <c r="C27" s="60"/>
      <c r="D27" s="36"/>
      <c r="H27" s="122"/>
      <c r="I27" s="123"/>
    </row>
    <row r="28" spans="1:9">
      <c r="A28" s="127" t="s">
        <v>46</v>
      </c>
      <c r="B28" s="89">
        <v>0</v>
      </c>
      <c r="C28" s="60">
        <v>0.03</v>
      </c>
      <c r="D28" s="36">
        <f>B28*C28</f>
        <v>0</v>
      </c>
      <c r="H28" s="122"/>
      <c r="I28" s="123"/>
    </row>
    <row r="29" spans="1:9" ht="30.95">
      <c r="A29" s="127"/>
      <c r="B29" s="137" t="s">
        <v>67</v>
      </c>
      <c r="C29" s="60"/>
      <c r="D29" s="36"/>
      <c r="H29" s="122"/>
      <c r="I29" s="123"/>
    </row>
    <row r="30" spans="1:9">
      <c r="A30" s="127" t="s">
        <v>47</v>
      </c>
      <c r="B30" s="89">
        <v>0</v>
      </c>
      <c r="C30" s="60">
        <v>0.04</v>
      </c>
      <c r="D30" s="36">
        <f>B30*C30</f>
        <v>0</v>
      </c>
      <c r="H30" s="122"/>
      <c r="I30" s="123"/>
    </row>
    <row r="31" spans="1:9" ht="30.95">
      <c r="A31" s="127"/>
      <c r="B31" s="137" t="s">
        <v>67</v>
      </c>
      <c r="C31" s="60"/>
      <c r="D31" s="36"/>
      <c r="H31" s="122"/>
      <c r="I31" s="123"/>
    </row>
    <row r="32" spans="1:9">
      <c r="A32" s="127" t="s">
        <v>48</v>
      </c>
      <c r="B32" s="89">
        <v>0</v>
      </c>
      <c r="C32" s="60">
        <v>0.04</v>
      </c>
      <c r="D32" s="36">
        <f>B32*C32</f>
        <v>0</v>
      </c>
      <c r="H32" s="122"/>
      <c r="I32" s="123"/>
    </row>
    <row r="33" spans="1:9" ht="30.95">
      <c r="A33" s="127"/>
      <c r="B33" s="137" t="s">
        <v>67</v>
      </c>
      <c r="C33" s="60"/>
      <c r="D33" s="36"/>
      <c r="H33" s="122"/>
      <c r="I33" s="123"/>
    </row>
    <row r="34" spans="1:9">
      <c r="A34" s="127" t="s">
        <v>49</v>
      </c>
      <c r="B34" s="89">
        <v>0</v>
      </c>
      <c r="C34" s="60">
        <v>0.03</v>
      </c>
      <c r="D34" s="36">
        <f>B34*C34</f>
        <v>0</v>
      </c>
      <c r="H34" s="122"/>
      <c r="I34" s="123"/>
    </row>
    <row r="35" spans="1:9" ht="30.95">
      <c r="A35" s="127"/>
      <c r="B35" s="137" t="s">
        <v>67</v>
      </c>
      <c r="C35" s="60"/>
      <c r="D35" s="36"/>
      <c r="H35" s="122"/>
      <c r="I35" s="123"/>
    </row>
    <row r="36" spans="1:9">
      <c r="A36" s="127" t="s">
        <v>50</v>
      </c>
      <c r="B36" s="89">
        <v>0</v>
      </c>
      <c r="C36" s="60">
        <v>0.05</v>
      </c>
      <c r="D36" s="36">
        <f>B36*C36</f>
        <v>0</v>
      </c>
      <c r="H36" s="122"/>
      <c r="I36" s="123"/>
    </row>
    <row r="37" spans="1:9" ht="30.95">
      <c r="A37" s="127"/>
      <c r="B37" s="137" t="s">
        <v>67</v>
      </c>
      <c r="C37" s="60"/>
      <c r="D37" s="36"/>
      <c r="H37" s="122"/>
      <c r="I37" s="124"/>
    </row>
    <row r="38" spans="1:9">
      <c r="A38" s="127" t="s">
        <v>51</v>
      </c>
      <c r="B38" s="89">
        <v>0</v>
      </c>
      <c r="C38" s="60">
        <v>0.05</v>
      </c>
      <c r="D38" s="36">
        <f>B38*C38</f>
        <v>0</v>
      </c>
      <c r="H38" s="122"/>
      <c r="I38" s="123"/>
    </row>
    <row r="39" spans="1:9" ht="30.95">
      <c r="A39" s="127"/>
      <c r="B39" s="137" t="s">
        <v>67</v>
      </c>
      <c r="C39" s="60"/>
      <c r="D39" s="36"/>
      <c r="H39" s="122"/>
      <c r="I39" s="124"/>
    </row>
    <row r="40" spans="1:9" s="56" customFormat="1">
      <c r="A40" s="128" t="s">
        <v>52</v>
      </c>
      <c r="B40" s="89">
        <v>0</v>
      </c>
      <c r="C40" s="60">
        <v>0.04</v>
      </c>
      <c r="D40" s="61">
        <f>B40*C40</f>
        <v>0</v>
      </c>
      <c r="H40" s="122"/>
      <c r="I40" s="123"/>
    </row>
    <row r="41" spans="1:9" ht="30.95">
      <c r="A41" s="127"/>
      <c r="B41" s="137" t="s">
        <v>67</v>
      </c>
      <c r="C41" s="60"/>
      <c r="D41" s="36"/>
      <c r="H41" s="122"/>
      <c r="I41" s="123"/>
    </row>
    <row r="42" spans="1:9">
      <c r="A42" s="127" t="s">
        <v>53</v>
      </c>
      <c r="B42" s="89">
        <v>0</v>
      </c>
      <c r="C42" s="60">
        <v>0.02</v>
      </c>
      <c r="D42" s="36">
        <f>B42*C42</f>
        <v>0</v>
      </c>
      <c r="H42" s="122"/>
      <c r="I42" s="123"/>
    </row>
    <row r="43" spans="1:9" ht="30.95">
      <c r="A43" s="127"/>
      <c r="B43" s="137" t="s">
        <v>67</v>
      </c>
      <c r="C43" s="60"/>
      <c r="D43" s="36"/>
      <c r="H43" s="122"/>
      <c r="I43" s="124"/>
    </row>
    <row r="44" spans="1:9">
      <c r="A44" s="127" t="s">
        <v>54</v>
      </c>
      <c r="B44" s="89">
        <v>0</v>
      </c>
      <c r="C44" s="60">
        <v>0.03</v>
      </c>
      <c r="D44" s="36">
        <f>B44*C44</f>
        <v>0</v>
      </c>
      <c r="H44" s="122"/>
      <c r="I44" s="123"/>
    </row>
    <row r="45" spans="1:9" ht="30.95">
      <c r="A45" s="127"/>
      <c r="B45" s="137" t="s">
        <v>67</v>
      </c>
      <c r="C45" s="60"/>
      <c r="D45" s="36"/>
      <c r="H45" s="122"/>
      <c r="I45" s="124"/>
    </row>
    <row r="46" spans="1:9">
      <c r="A46" s="127" t="s">
        <v>56</v>
      </c>
      <c r="B46" s="89">
        <v>0</v>
      </c>
      <c r="C46" s="60">
        <v>0.03</v>
      </c>
      <c r="D46" s="36">
        <f>B46*C46</f>
        <v>0</v>
      </c>
      <c r="H46" s="122"/>
      <c r="I46" s="123"/>
    </row>
    <row r="47" spans="1:9" ht="30.95">
      <c r="A47" s="127"/>
      <c r="B47" s="137" t="s">
        <v>67</v>
      </c>
      <c r="C47" s="60"/>
      <c r="D47" s="36"/>
      <c r="H47" s="122"/>
      <c r="I47" s="123"/>
    </row>
    <row r="48" spans="1:9">
      <c r="A48" s="127" t="s">
        <v>57</v>
      </c>
      <c r="B48" s="89">
        <v>0</v>
      </c>
      <c r="C48" s="60">
        <v>0.02</v>
      </c>
      <c r="D48" s="36">
        <f>B48*C48</f>
        <v>0</v>
      </c>
      <c r="H48" s="122"/>
      <c r="I48" s="123"/>
    </row>
    <row r="49" spans="1:9" ht="30.95">
      <c r="A49" s="127"/>
      <c r="B49" s="137" t="s">
        <v>67</v>
      </c>
      <c r="C49" s="60"/>
      <c r="D49" s="36"/>
      <c r="H49" s="122"/>
      <c r="I49" s="123"/>
    </row>
    <row r="50" spans="1:9">
      <c r="A50" s="127" t="s">
        <v>59</v>
      </c>
      <c r="B50" s="89">
        <v>0</v>
      </c>
      <c r="C50" s="60">
        <v>0.02</v>
      </c>
      <c r="D50" s="36">
        <f>B50*C50</f>
        <v>0</v>
      </c>
      <c r="H50" s="122"/>
      <c r="I50" s="123"/>
    </row>
    <row r="51" spans="1:9" ht="30.95">
      <c r="A51" s="127"/>
      <c r="B51" s="137" t="s">
        <v>67</v>
      </c>
      <c r="C51" s="60"/>
      <c r="D51" s="36"/>
      <c r="H51" s="122"/>
      <c r="I51" s="123"/>
    </row>
    <row r="52" spans="1:9">
      <c r="A52" s="127" t="s">
        <v>60</v>
      </c>
      <c r="B52" s="89">
        <v>0</v>
      </c>
      <c r="C52" s="60">
        <v>0.02</v>
      </c>
      <c r="D52" s="36">
        <f>B52*C52</f>
        <v>0</v>
      </c>
      <c r="H52" s="122"/>
      <c r="I52" s="123"/>
    </row>
    <row r="53" spans="1:9" ht="30.95">
      <c r="A53" s="127"/>
      <c r="B53" s="137" t="s">
        <v>67</v>
      </c>
      <c r="C53" s="60"/>
      <c r="D53" s="36"/>
      <c r="H53" s="122"/>
      <c r="I53" s="123"/>
    </row>
    <row r="54" spans="1:9">
      <c r="A54" s="127" t="s">
        <v>61</v>
      </c>
      <c r="B54" s="89">
        <v>0</v>
      </c>
      <c r="C54" s="60">
        <v>0.02</v>
      </c>
      <c r="D54" s="36">
        <f>B54*C54</f>
        <v>0</v>
      </c>
      <c r="H54" s="122"/>
      <c r="I54" s="123"/>
    </row>
    <row r="55" spans="1:9" ht="30.95">
      <c r="A55" s="127"/>
      <c r="B55" s="137" t="s">
        <v>67</v>
      </c>
      <c r="C55" s="60"/>
      <c r="D55" s="36"/>
      <c r="H55" s="122"/>
      <c r="I55" s="123"/>
    </row>
    <row r="56" spans="1:9">
      <c r="A56" s="127" t="s">
        <v>62</v>
      </c>
      <c r="B56" s="89">
        <v>0</v>
      </c>
      <c r="C56" s="60">
        <v>0.03</v>
      </c>
      <c r="D56" s="36">
        <f>B56*C56</f>
        <v>0</v>
      </c>
      <c r="H56" s="122"/>
      <c r="I56" s="123"/>
    </row>
    <row r="57" spans="1:9" ht="30.95">
      <c r="A57" s="131"/>
      <c r="B57" s="137" t="s">
        <v>67</v>
      </c>
      <c r="C57" s="60"/>
      <c r="D57" s="36"/>
      <c r="I57" s="9"/>
    </row>
    <row r="58" spans="1:9">
      <c r="A58" s="50"/>
      <c r="B58" s="41" t="s">
        <v>64</v>
      </c>
      <c r="C58" s="60">
        <f>SUM(C2:C56)</f>
        <v>1.0000000000000004</v>
      </c>
      <c r="D58" s="80">
        <f>SUM(D2:D56)</f>
        <v>0</v>
      </c>
      <c r="E58" s="50" t="s">
        <v>68</v>
      </c>
    </row>
    <row r="59" spans="1:9">
      <c r="A59" s="153"/>
      <c r="B59" s="153"/>
      <c r="C59" s="101"/>
      <c r="D59" s="101"/>
    </row>
    <row r="60" spans="1:9">
      <c r="A60" s="153"/>
      <c r="B60" s="153"/>
      <c r="C60" s="101"/>
      <c r="D60" s="101"/>
    </row>
    <row r="61" spans="1:9">
      <c r="A61" s="153"/>
      <c r="B61" s="153"/>
      <c r="C61" s="101"/>
      <c r="D61" s="101"/>
    </row>
    <row r="62" spans="1:9">
      <c r="A62" s="153"/>
      <c r="B62" s="153"/>
      <c r="C62" s="101"/>
      <c r="D62" s="101"/>
    </row>
    <row r="63" spans="1:9">
      <c r="A63" s="153"/>
      <c r="B63" s="153"/>
      <c r="C63" s="101"/>
      <c r="D63" s="101"/>
    </row>
    <row r="64" spans="1:9">
      <c r="A64" s="119"/>
    </row>
    <row r="65" spans="1:2">
      <c r="A65" s="119"/>
    </row>
    <row r="66" spans="1:2">
      <c r="B66" s="98"/>
    </row>
    <row r="67" spans="1:2">
      <c r="B67" s="98"/>
    </row>
    <row r="68" spans="1:2">
      <c r="B68" s="98"/>
    </row>
    <row r="69" spans="1:2">
      <c r="B69" s="98"/>
    </row>
    <row r="82" spans="1:1">
      <c r="A82" s="130"/>
    </row>
  </sheetData>
  <sheetProtection formatRows="0"/>
  <mergeCells count="5"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K139"/>
  <sheetViews>
    <sheetView zoomScale="85" zoomScaleNormal="85" workbookViewId="0">
      <pane xSplit="1" ySplit="1" topLeftCell="H84" activePane="bottomRight" state="frozen"/>
      <selection pane="bottomRight" activeCell="L94" sqref="L94"/>
      <selection pane="bottomLeft" activeCell="A2" sqref="A2"/>
      <selection pane="topRight" activeCell="B1" sqref="B1"/>
    </sheetView>
  </sheetViews>
  <sheetFormatPr defaultColWidth="10.75" defaultRowHeight="15.6"/>
  <cols>
    <col min="1" max="1" width="74.875" style="97" customWidth="1"/>
    <col min="2" max="2" width="61.875" style="97" customWidth="1"/>
    <col min="3" max="3" width="8.625" style="97" customWidth="1"/>
    <col min="4" max="4" width="64.625" style="97" customWidth="1"/>
    <col min="5" max="5" width="8.625" style="97" customWidth="1"/>
    <col min="6" max="6" width="64.625" style="97" customWidth="1"/>
    <col min="7" max="7" width="8.625" style="97" customWidth="1"/>
    <col min="8" max="8" width="64.625" style="97" customWidth="1"/>
    <col min="9" max="9" width="8.625" style="97" customWidth="1"/>
    <col min="10" max="10" width="16.625" style="97" customWidth="1"/>
    <col min="11" max="11" width="15.25" style="7" customWidth="1"/>
    <col min="12" max="12" width="15.5" style="7" customWidth="1"/>
    <col min="13" max="16384" width="10.75" style="7"/>
  </cols>
  <sheetData>
    <row r="1" spans="1:11" ht="77.45">
      <c r="A1" s="144" t="s">
        <v>69</v>
      </c>
      <c r="B1" s="20" t="s">
        <v>70</v>
      </c>
      <c r="C1" s="30" t="s">
        <v>71</v>
      </c>
      <c r="D1" s="20" t="s">
        <v>72</v>
      </c>
      <c r="E1" s="30" t="s">
        <v>73</v>
      </c>
      <c r="F1" s="20" t="s">
        <v>74</v>
      </c>
      <c r="G1" s="30" t="s">
        <v>71</v>
      </c>
      <c r="H1" s="20" t="s">
        <v>75</v>
      </c>
      <c r="I1" s="30" t="s">
        <v>73</v>
      </c>
      <c r="J1" s="37" t="s">
        <v>24</v>
      </c>
      <c r="K1" s="9"/>
    </row>
    <row r="2" spans="1:11">
      <c r="A2" s="22" t="s">
        <v>76</v>
      </c>
      <c r="B2" s="89">
        <v>20</v>
      </c>
      <c r="C2" s="115">
        <v>0.05</v>
      </c>
      <c r="D2" s="89">
        <v>0</v>
      </c>
      <c r="E2" s="115">
        <v>0.04</v>
      </c>
      <c r="F2" s="89">
        <v>0</v>
      </c>
      <c r="G2" s="115">
        <v>0.04</v>
      </c>
      <c r="H2" s="89">
        <v>0</v>
      </c>
      <c r="I2" s="62">
        <v>0.02</v>
      </c>
      <c r="J2" s="65">
        <f>B2*C2+D2*E2+F2*G2+H2*I2</f>
        <v>1</v>
      </c>
    </row>
    <row r="3" spans="1:11" s="13" customFormat="1" ht="77.45">
      <c r="A3" s="25"/>
      <c r="B3" s="89" t="s">
        <v>77</v>
      </c>
      <c r="C3" s="115"/>
      <c r="D3" s="89"/>
      <c r="E3" s="115"/>
      <c r="F3" s="89"/>
      <c r="G3" s="115"/>
      <c r="H3" s="89"/>
      <c r="I3" s="63"/>
      <c r="J3" s="65"/>
    </row>
    <row r="4" spans="1:11" ht="30.95">
      <c r="A4" s="22" t="s">
        <v>78</v>
      </c>
      <c r="B4" s="82">
        <v>0</v>
      </c>
      <c r="C4" s="115">
        <v>0.03</v>
      </c>
      <c r="D4" s="82">
        <v>0</v>
      </c>
      <c r="E4" s="115">
        <v>3.5000000000000003E-2</v>
      </c>
      <c r="F4" s="82">
        <v>0</v>
      </c>
      <c r="G4" s="115">
        <v>3.5000000000000003E-2</v>
      </c>
      <c r="H4" s="82">
        <v>0</v>
      </c>
      <c r="I4" s="62">
        <v>0.02</v>
      </c>
      <c r="J4" s="65">
        <f t="shared" ref="J4:J70" si="0">B4*C4+D4*E4+F4*G4+H4*I4</f>
        <v>0</v>
      </c>
    </row>
    <row r="5" spans="1:11">
      <c r="A5" s="21"/>
      <c r="B5" s="82"/>
      <c r="C5" s="115"/>
      <c r="D5" s="82"/>
      <c r="E5" s="115"/>
      <c r="F5" s="82"/>
      <c r="G5" s="115"/>
      <c r="H5" s="82"/>
      <c r="I5" s="62"/>
      <c r="J5" s="65"/>
    </row>
    <row r="6" spans="1:11">
      <c r="A6" s="22" t="s">
        <v>79</v>
      </c>
      <c r="B6" s="89">
        <v>0</v>
      </c>
      <c r="C6" s="115">
        <v>0.04</v>
      </c>
      <c r="D6" s="89">
        <v>0</v>
      </c>
      <c r="E6" s="115">
        <v>0.04</v>
      </c>
      <c r="F6" s="89">
        <v>0</v>
      </c>
      <c r="G6" s="115">
        <v>0.04</v>
      </c>
      <c r="H6" s="89">
        <v>0</v>
      </c>
      <c r="I6" s="62">
        <v>0.02</v>
      </c>
      <c r="J6" s="65">
        <f t="shared" si="0"/>
        <v>0</v>
      </c>
    </row>
    <row r="7" spans="1:11">
      <c r="A7" s="21"/>
      <c r="B7" s="89"/>
      <c r="C7" s="115"/>
      <c r="D7" s="89"/>
      <c r="E7" s="115"/>
      <c r="F7" s="89"/>
      <c r="G7" s="115"/>
      <c r="H7" s="89"/>
      <c r="I7" s="62"/>
      <c r="J7" s="65"/>
    </row>
    <row r="8" spans="1:11">
      <c r="A8" s="22" t="s">
        <v>80</v>
      </c>
      <c r="B8" s="82">
        <v>10</v>
      </c>
      <c r="C8" s="115">
        <v>0.04</v>
      </c>
      <c r="D8" s="82">
        <v>0</v>
      </c>
      <c r="E8" s="115">
        <v>0.03</v>
      </c>
      <c r="F8" s="82">
        <v>0</v>
      </c>
      <c r="G8" s="115">
        <v>0.03</v>
      </c>
      <c r="H8" s="82">
        <v>0</v>
      </c>
      <c r="I8" s="62">
        <v>1.4999999999999999E-2</v>
      </c>
      <c r="J8" s="65">
        <f t="shared" si="0"/>
        <v>0.4</v>
      </c>
    </row>
    <row r="9" spans="1:11" ht="77.45">
      <c r="A9" s="22"/>
      <c r="B9" s="89" t="s">
        <v>77</v>
      </c>
      <c r="C9" s="115"/>
      <c r="D9" s="82"/>
      <c r="E9" s="115"/>
      <c r="F9" s="82"/>
      <c r="G9" s="115"/>
      <c r="H9" s="82"/>
      <c r="I9" s="62"/>
      <c r="J9" s="65"/>
    </row>
    <row r="10" spans="1:11">
      <c r="A10" s="22" t="s">
        <v>81</v>
      </c>
      <c r="B10" s="89">
        <v>0</v>
      </c>
      <c r="C10" s="115">
        <v>0.04</v>
      </c>
      <c r="D10" s="89">
        <v>5</v>
      </c>
      <c r="E10" s="115">
        <v>0.04</v>
      </c>
      <c r="F10" s="89">
        <v>0</v>
      </c>
      <c r="G10" s="115">
        <v>0.04</v>
      </c>
      <c r="H10" s="89">
        <v>0</v>
      </c>
      <c r="I10" s="62">
        <v>0</v>
      </c>
      <c r="J10" s="65">
        <f t="shared" si="0"/>
        <v>0.2</v>
      </c>
    </row>
    <row r="11" spans="1:11" ht="62.1">
      <c r="A11" s="22"/>
      <c r="B11" s="89"/>
      <c r="C11" s="115"/>
      <c r="D11" s="89" t="s">
        <v>82</v>
      </c>
      <c r="E11" s="115"/>
      <c r="F11" s="89"/>
      <c r="G11" s="115"/>
      <c r="H11" s="89"/>
      <c r="I11" s="62"/>
      <c r="J11" s="65"/>
    </row>
    <row r="12" spans="1:11">
      <c r="A12" s="22" t="s">
        <v>83</v>
      </c>
      <c r="B12" s="82">
        <v>0</v>
      </c>
      <c r="C12" s="115">
        <v>0.02</v>
      </c>
      <c r="D12" s="82">
        <v>5</v>
      </c>
      <c r="E12" s="115">
        <v>1.4999999999999999E-2</v>
      </c>
      <c r="F12" s="82">
        <v>0</v>
      </c>
      <c r="G12" s="115">
        <v>1.4999999999999999E-2</v>
      </c>
      <c r="H12" s="82">
        <v>0</v>
      </c>
      <c r="I12" s="62">
        <v>0</v>
      </c>
      <c r="J12" s="65">
        <f t="shared" si="0"/>
        <v>7.4999999999999997E-2</v>
      </c>
    </row>
    <row r="13" spans="1:11">
      <c r="A13" s="22"/>
      <c r="B13" s="82"/>
      <c r="C13" s="115"/>
      <c r="D13" s="82" t="s">
        <v>84</v>
      </c>
      <c r="E13" s="115"/>
      <c r="F13" s="82"/>
      <c r="G13" s="115"/>
      <c r="H13" s="82"/>
      <c r="I13" s="62"/>
      <c r="J13" s="65"/>
    </row>
    <row r="14" spans="1:11" ht="30.95">
      <c r="A14" s="22" t="s">
        <v>85</v>
      </c>
      <c r="B14" s="89">
        <v>0</v>
      </c>
      <c r="C14" s="115">
        <v>0.03</v>
      </c>
      <c r="D14" s="89">
        <v>0</v>
      </c>
      <c r="E14" s="115">
        <v>2.5000000000000001E-2</v>
      </c>
      <c r="F14" s="89">
        <v>0</v>
      </c>
      <c r="G14" s="115">
        <v>2.5000000000000001E-2</v>
      </c>
      <c r="H14" s="89">
        <v>0</v>
      </c>
      <c r="I14" s="62">
        <v>0.02</v>
      </c>
      <c r="J14" s="65">
        <f t="shared" si="0"/>
        <v>0</v>
      </c>
    </row>
    <row r="15" spans="1:11">
      <c r="A15" s="22"/>
      <c r="B15" s="89"/>
      <c r="C15" s="115"/>
      <c r="D15" s="89"/>
      <c r="E15" s="115"/>
      <c r="F15" s="89"/>
      <c r="G15" s="115"/>
      <c r="H15" s="89"/>
      <c r="I15" s="62"/>
      <c r="J15" s="65"/>
    </row>
    <row r="16" spans="1:11">
      <c r="A16" s="20" t="s">
        <v>86</v>
      </c>
      <c r="B16" s="82">
        <v>10</v>
      </c>
      <c r="C16" s="115">
        <v>0.03</v>
      </c>
      <c r="D16" s="82">
        <v>0</v>
      </c>
      <c r="E16" s="115">
        <v>0.04</v>
      </c>
      <c r="F16" s="82">
        <v>0</v>
      </c>
      <c r="G16" s="115">
        <v>0.04</v>
      </c>
      <c r="H16" s="82">
        <v>0</v>
      </c>
      <c r="I16" s="62">
        <v>1.4999999999999999E-2</v>
      </c>
      <c r="J16" s="65">
        <f t="shared" si="0"/>
        <v>0.3</v>
      </c>
    </row>
    <row r="17" spans="1:10" ht="77.45">
      <c r="A17" s="21"/>
      <c r="B17" s="89" t="s">
        <v>77</v>
      </c>
      <c r="C17" s="115"/>
      <c r="D17" s="82"/>
      <c r="E17" s="115"/>
      <c r="F17" s="82"/>
      <c r="G17" s="115"/>
      <c r="H17" s="82"/>
      <c r="I17" s="62"/>
      <c r="J17" s="65"/>
    </row>
    <row r="18" spans="1:10">
      <c r="A18" s="20" t="s">
        <v>87</v>
      </c>
      <c r="B18" s="89">
        <v>0</v>
      </c>
      <c r="C18" s="115">
        <v>0.03</v>
      </c>
      <c r="D18" s="89">
        <v>5</v>
      </c>
      <c r="E18" s="115">
        <v>0.03</v>
      </c>
      <c r="F18" s="89">
        <v>0</v>
      </c>
      <c r="G18" s="115">
        <v>0.03</v>
      </c>
      <c r="H18" s="89">
        <v>0</v>
      </c>
      <c r="I18" s="62">
        <v>0</v>
      </c>
      <c r="J18" s="65">
        <f t="shared" si="0"/>
        <v>0.15</v>
      </c>
    </row>
    <row r="19" spans="1:10" ht="62.1">
      <c r="A19" s="21"/>
      <c r="B19" s="89"/>
      <c r="C19" s="115"/>
      <c r="D19" s="89" t="s">
        <v>82</v>
      </c>
      <c r="E19" s="115"/>
      <c r="F19" s="89"/>
      <c r="G19" s="115"/>
      <c r="H19" s="89"/>
      <c r="I19" s="62"/>
      <c r="J19" s="65"/>
    </row>
    <row r="20" spans="1:10">
      <c r="A20" s="20" t="s">
        <v>88</v>
      </c>
      <c r="B20" s="89">
        <v>0</v>
      </c>
      <c r="C20" s="115">
        <v>0.03</v>
      </c>
      <c r="D20" s="82">
        <v>0</v>
      </c>
      <c r="E20" s="115">
        <v>2.5000000000000001E-2</v>
      </c>
      <c r="F20" s="82">
        <v>0</v>
      </c>
      <c r="G20" s="115">
        <v>2.5000000000000001E-2</v>
      </c>
      <c r="H20" s="82">
        <v>0</v>
      </c>
      <c r="I20" s="62">
        <v>0</v>
      </c>
      <c r="J20" s="65">
        <f t="shared" si="0"/>
        <v>0</v>
      </c>
    </row>
    <row r="21" spans="1:10">
      <c r="A21" s="19"/>
      <c r="B21" s="89"/>
      <c r="C21" s="115"/>
      <c r="D21" s="82"/>
      <c r="E21" s="115"/>
      <c r="F21" s="82"/>
      <c r="G21" s="115"/>
      <c r="H21" s="82"/>
      <c r="I21" s="62"/>
      <c r="J21" s="65"/>
    </row>
    <row r="22" spans="1:10">
      <c r="A22" s="20" t="s">
        <v>89</v>
      </c>
      <c r="B22" s="89">
        <v>0</v>
      </c>
      <c r="C22" s="115">
        <v>0.03</v>
      </c>
      <c r="D22" s="89">
        <v>0</v>
      </c>
      <c r="E22" s="115">
        <v>3.5000000000000003E-2</v>
      </c>
      <c r="F22" s="89">
        <v>0</v>
      </c>
      <c r="G22" s="115">
        <v>3.5000000000000003E-2</v>
      </c>
      <c r="H22" s="89">
        <v>0</v>
      </c>
      <c r="I22" s="62">
        <v>0.02</v>
      </c>
      <c r="J22" s="65">
        <f t="shared" si="0"/>
        <v>0</v>
      </c>
    </row>
    <row r="23" spans="1:10">
      <c r="A23" s="19"/>
      <c r="B23" s="89"/>
      <c r="C23" s="115"/>
      <c r="D23" s="89"/>
      <c r="E23" s="115"/>
      <c r="F23" s="89"/>
      <c r="G23" s="115"/>
      <c r="H23" s="89"/>
      <c r="I23" s="62"/>
      <c r="J23" s="65"/>
    </row>
    <row r="24" spans="1:10">
      <c r="A24" s="19" t="s">
        <v>90</v>
      </c>
      <c r="B24" s="89">
        <v>0</v>
      </c>
      <c r="C24" s="115">
        <v>0.03</v>
      </c>
      <c r="D24" s="82">
        <v>0</v>
      </c>
      <c r="E24" s="115">
        <v>3.5000000000000003E-2</v>
      </c>
      <c r="F24" s="82">
        <v>0</v>
      </c>
      <c r="G24" s="115">
        <v>3.5000000000000003E-2</v>
      </c>
      <c r="H24" s="82">
        <v>0</v>
      </c>
      <c r="I24" s="62">
        <v>0.02</v>
      </c>
      <c r="J24" s="65">
        <f t="shared" si="0"/>
        <v>0</v>
      </c>
    </row>
    <row r="25" spans="1:10">
      <c r="A25" s="19"/>
      <c r="B25" s="89"/>
      <c r="C25" s="115"/>
      <c r="D25" s="82"/>
      <c r="E25" s="115"/>
      <c r="F25" s="82"/>
      <c r="G25" s="115"/>
      <c r="H25" s="82"/>
      <c r="I25" s="62"/>
      <c r="J25" s="65"/>
    </row>
    <row r="26" spans="1:10">
      <c r="A26" s="20" t="s">
        <v>91</v>
      </c>
      <c r="B26" s="89">
        <v>0</v>
      </c>
      <c r="C26" s="115">
        <v>0.02</v>
      </c>
      <c r="D26" s="89">
        <v>0</v>
      </c>
      <c r="E26" s="115">
        <v>1.4999999999999999E-2</v>
      </c>
      <c r="F26" s="89">
        <v>0</v>
      </c>
      <c r="G26" s="115">
        <v>1.4999999999999999E-2</v>
      </c>
      <c r="H26" s="89">
        <v>0</v>
      </c>
      <c r="I26" s="62">
        <v>0.02</v>
      </c>
      <c r="J26" s="65">
        <f t="shared" si="0"/>
        <v>0</v>
      </c>
    </row>
    <row r="27" spans="1:10">
      <c r="A27" s="19"/>
      <c r="B27" s="89"/>
      <c r="C27" s="115"/>
      <c r="D27" s="89"/>
      <c r="E27" s="115"/>
      <c r="F27" s="89"/>
      <c r="G27" s="115"/>
      <c r="H27" s="89"/>
      <c r="I27" s="62"/>
      <c r="J27" s="65"/>
    </row>
    <row r="28" spans="1:10">
      <c r="A28" s="20" t="s">
        <v>92</v>
      </c>
      <c r="B28" s="89">
        <v>0</v>
      </c>
      <c r="C28" s="115">
        <v>0.02</v>
      </c>
      <c r="D28" s="82">
        <v>0</v>
      </c>
      <c r="E28" s="115">
        <v>0.02</v>
      </c>
      <c r="F28" s="82">
        <v>0</v>
      </c>
      <c r="G28" s="115">
        <v>0.02</v>
      </c>
      <c r="H28" s="82">
        <v>0</v>
      </c>
      <c r="I28" s="62">
        <v>0.02</v>
      </c>
      <c r="J28" s="65">
        <f t="shared" si="0"/>
        <v>0</v>
      </c>
    </row>
    <row r="29" spans="1:10">
      <c r="A29" s="19"/>
      <c r="B29" s="89"/>
      <c r="C29" s="115"/>
      <c r="D29" s="82"/>
      <c r="E29" s="115"/>
      <c r="F29" s="82"/>
      <c r="G29" s="115"/>
      <c r="H29" s="82"/>
      <c r="I29" s="62"/>
      <c r="J29" s="65"/>
    </row>
    <row r="30" spans="1:10">
      <c r="A30" s="20" t="s">
        <v>93</v>
      </c>
      <c r="B30" s="89">
        <v>0</v>
      </c>
      <c r="C30" s="115">
        <v>0.03</v>
      </c>
      <c r="D30" s="89">
        <v>0</v>
      </c>
      <c r="E30" s="115">
        <v>0.02</v>
      </c>
      <c r="F30" s="89">
        <v>0</v>
      </c>
      <c r="G30" s="115">
        <v>2.5000000000000001E-2</v>
      </c>
      <c r="H30" s="89">
        <v>0</v>
      </c>
      <c r="I30" s="62">
        <v>0.02</v>
      </c>
      <c r="J30" s="65">
        <f t="shared" si="0"/>
        <v>0</v>
      </c>
    </row>
    <row r="31" spans="1:10">
      <c r="A31" s="19"/>
      <c r="B31" s="89"/>
      <c r="C31" s="115"/>
      <c r="D31" s="89"/>
      <c r="E31" s="115"/>
      <c r="F31" s="89"/>
      <c r="G31" s="115"/>
      <c r="H31" s="89"/>
      <c r="I31" s="62"/>
      <c r="J31" s="65"/>
    </row>
    <row r="32" spans="1:10">
      <c r="A32" s="19" t="s">
        <v>94</v>
      </c>
      <c r="B32" s="89">
        <v>0</v>
      </c>
      <c r="C32" s="115">
        <v>0.03</v>
      </c>
      <c r="D32" s="82">
        <v>0</v>
      </c>
      <c r="E32" s="115">
        <v>0.02</v>
      </c>
      <c r="F32" s="82">
        <v>0</v>
      </c>
      <c r="G32" s="115">
        <v>0.02</v>
      </c>
      <c r="H32" s="82">
        <v>0</v>
      </c>
      <c r="I32" s="62">
        <v>0.02</v>
      </c>
      <c r="J32" s="65">
        <f t="shared" si="0"/>
        <v>0</v>
      </c>
    </row>
    <row r="33" spans="1:10">
      <c r="A33" s="19"/>
      <c r="B33" s="89"/>
      <c r="C33" s="115"/>
      <c r="D33" s="82"/>
      <c r="E33" s="115"/>
      <c r="F33" s="82"/>
      <c r="G33" s="115"/>
      <c r="H33" s="82"/>
      <c r="I33" s="62"/>
      <c r="J33" s="65"/>
    </row>
    <row r="34" spans="1:10">
      <c r="A34" s="20" t="s">
        <v>95</v>
      </c>
      <c r="B34" s="89">
        <v>20</v>
      </c>
      <c r="C34" s="115">
        <v>0.03</v>
      </c>
      <c r="D34" s="89">
        <v>0</v>
      </c>
      <c r="E34" s="115">
        <v>0.02</v>
      </c>
      <c r="F34" s="89">
        <v>0</v>
      </c>
      <c r="G34" s="115">
        <v>0.02</v>
      </c>
      <c r="H34" s="89">
        <v>0</v>
      </c>
      <c r="I34" s="62">
        <v>0.01</v>
      </c>
      <c r="J34" s="65">
        <f t="shared" si="0"/>
        <v>0.6</v>
      </c>
    </row>
    <row r="35" spans="1:10" ht="42" customHeight="1">
      <c r="A35" s="19"/>
      <c r="B35" s="89" t="s">
        <v>45</v>
      </c>
      <c r="C35" s="115"/>
      <c r="D35" s="89"/>
      <c r="E35" s="115"/>
      <c r="F35" s="89"/>
      <c r="G35" s="115"/>
      <c r="H35" s="89"/>
      <c r="I35" s="62"/>
      <c r="J35" s="65"/>
    </row>
    <row r="36" spans="1:10">
      <c r="A36" s="20" t="s">
        <v>96</v>
      </c>
      <c r="B36" s="89">
        <v>0</v>
      </c>
      <c r="C36" s="115">
        <v>0.04</v>
      </c>
      <c r="D36" s="82">
        <v>0</v>
      </c>
      <c r="E36" s="115">
        <v>0.04</v>
      </c>
      <c r="F36" s="82">
        <v>0</v>
      </c>
      <c r="G36" s="115">
        <v>0.04</v>
      </c>
      <c r="H36" s="82">
        <v>0</v>
      </c>
      <c r="I36" s="62">
        <v>0.02</v>
      </c>
      <c r="J36" s="65">
        <f t="shared" si="0"/>
        <v>0</v>
      </c>
    </row>
    <row r="37" spans="1:10">
      <c r="A37" s="19"/>
      <c r="B37" s="89"/>
      <c r="C37" s="115"/>
      <c r="D37" s="82"/>
      <c r="E37" s="115"/>
      <c r="F37" s="82"/>
      <c r="G37" s="115"/>
      <c r="H37" s="82"/>
      <c r="I37" s="62"/>
      <c r="J37" s="65"/>
    </row>
    <row r="38" spans="1:10">
      <c r="A38" s="20" t="s">
        <v>97</v>
      </c>
      <c r="B38" s="89">
        <v>0</v>
      </c>
      <c r="C38" s="115">
        <v>0.03</v>
      </c>
      <c r="D38" s="89">
        <v>0</v>
      </c>
      <c r="E38" s="115">
        <v>2.5000000000000001E-2</v>
      </c>
      <c r="F38" s="89">
        <v>0</v>
      </c>
      <c r="G38" s="115">
        <v>2.5000000000000001E-2</v>
      </c>
      <c r="H38" s="89">
        <v>0</v>
      </c>
      <c r="I38" s="62">
        <v>0.02</v>
      </c>
      <c r="J38" s="65">
        <f t="shared" si="0"/>
        <v>0</v>
      </c>
    </row>
    <row r="39" spans="1:10">
      <c r="A39" s="19"/>
      <c r="B39" s="89"/>
      <c r="C39" s="115"/>
      <c r="D39" s="89"/>
      <c r="E39" s="115"/>
      <c r="F39" s="89"/>
      <c r="G39" s="115"/>
      <c r="H39" s="89"/>
      <c r="I39" s="62"/>
      <c r="J39" s="65"/>
    </row>
    <row r="40" spans="1:10">
      <c r="A40" s="20" t="s">
        <v>98</v>
      </c>
      <c r="B40" s="89">
        <v>0</v>
      </c>
      <c r="C40" s="115">
        <v>0.02</v>
      </c>
      <c r="D40" s="82">
        <v>0</v>
      </c>
      <c r="E40" s="115">
        <v>0.02</v>
      </c>
      <c r="F40" s="82">
        <v>0</v>
      </c>
      <c r="G40" s="115">
        <v>0.02</v>
      </c>
      <c r="H40" s="82">
        <v>0</v>
      </c>
      <c r="I40" s="62">
        <v>0.02</v>
      </c>
      <c r="J40" s="65">
        <f t="shared" si="0"/>
        <v>0</v>
      </c>
    </row>
    <row r="41" spans="1:10">
      <c r="A41" s="19"/>
      <c r="B41" s="89"/>
      <c r="C41" s="115"/>
      <c r="D41" s="82"/>
      <c r="E41" s="115"/>
      <c r="F41" s="82"/>
      <c r="G41" s="115"/>
      <c r="H41" s="82"/>
      <c r="I41" s="62"/>
      <c r="J41" s="65"/>
    </row>
    <row r="42" spans="1:10">
      <c r="A42" s="20" t="s">
        <v>99</v>
      </c>
      <c r="B42" s="89">
        <v>0</v>
      </c>
      <c r="C42" s="115">
        <v>0.02</v>
      </c>
      <c r="D42" s="89">
        <v>0</v>
      </c>
      <c r="E42" s="115">
        <v>0.02</v>
      </c>
      <c r="F42" s="89">
        <v>0</v>
      </c>
      <c r="G42" s="115">
        <v>0.02</v>
      </c>
      <c r="H42" s="89">
        <v>0</v>
      </c>
      <c r="I42" s="62">
        <v>0.02</v>
      </c>
      <c r="J42" s="65">
        <f t="shared" si="0"/>
        <v>0</v>
      </c>
    </row>
    <row r="43" spans="1:10">
      <c r="A43" s="19"/>
      <c r="B43" s="89"/>
      <c r="C43" s="115"/>
      <c r="D43" s="89"/>
      <c r="E43" s="115"/>
      <c r="F43" s="89"/>
      <c r="G43" s="115"/>
      <c r="H43" s="89"/>
      <c r="I43" s="62"/>
      <c r="J43" s="65"/>
    </row>
    <row r="44" spans="1:10">
      <c r="A44" s="20" t="s">
        <v>100</v>
      </c>
      <c r="B44" s="89">
        <v>0</v>
      </c>
      <c r="C44" s="115">
        <v>0.02</v>
      </c>
      <c r="D44" s="82">
        <v>0</v>
      </c>
      <c r="E44" s="115">
        <v>0.02</v>
      </c>
      <c r="F44" s="82">
        <v>0</v>
      </c>
      <c r="G44" s="115">
        <v>0.02</v>
      </c>
      <c r="H44" s="82">
        <v>0</v>
      </c>
      <c r="I44" s="62">
        <v>0.02</v>
      </c>
      <c r="J44" s="65">
        <f t="shared" si="0"/>
        <v>0</v>
      </c>
    </row>
    <row r="45" spans="1:10">
      <c r="A45" s="19"/>
      <c r="B45" s="89"/>
      <c r="C45" s="115"/>
      <c r="D45" s="82"/>
      <c r="E45" s="115"/>
      <c r="F45" s="82"/>
      <c r="G45" s="115"/>
      <c r="H45" s="82"/>
      <c r="I45" s="62"/>
      <c r="J45" s="65"/>
    </row>
    <row r="46" spans="1:10">
      <c r="A46" s="20" t="s">
        <v>101</v>
      </c>
      <c r="B46" s="89">
        <v>0</v>
      </c>
      <c r="C46" s="115">
        <v>0.02</v>
      </c>
      <c r="D46" s="89">
        <v>0</v>
      </c>
      <c r="E46" s="115">
        <v>0.02</v>
      </c>
      <c r="F46" s="89">
        <v>0</v>
      </c>
      <c r="G46" s="115">
        <v>0.02</v>
      </c>
      <c r="H46" s="89">
        <v>0</v>
      </c>
      <c r="I46" s="62">
        <v>0.02</v>
      </c>
      <c r="J46" s="65">
        <f t="shared" si="0"/>
        <v>0</v>
      </c>
    </row>
    <row r="47" spans="1:10">
      <c r="A47" s="20"/>
      <c r="B47" s="89"/>
      <c r="C47" s="115"/>
      <c r="D47" s="89"/>
      <c r="E47" s="115"/>
      <c r="F47" s="89"/>
      <c r="G47" s="115"/>
      <c r="H47" s="89"/>
      <c r="I47" s="62"/>
      <c r="J47" s="65"/>
    </row>
    <row r="48" spans="1:10">
      <c r="A48" s="20" t="s">
        <v>102</v>
      </c>
      <c r="B48" s="89">
        <v>0</v>
      </c>
      <c r="C48" s="115">
        <v>0.02</v>
      </c>
      <c r="D48" s="82">
        <v>0</v>
      </c>
      <c r="E48" s="115">
        <v>0.02</v>
      </c>
      <c r="F48" s="82">
        <v>0</v>
      </c>
      <c r="G48" s="115">
        <v>0.02</v>
      </c>
      <c r="H48" s="82">
        <v>0</v>
      </c>
      <c r="I48" s="62">
        <v>0.02</v>
      </c>
      <c r="J48" s="65">
        <f t="shared" si="0"/>
        <v>0</v>
      </c>
    </row>
    <row r="49" spans="1:10">
      <c r="A49" s="19"/>
      <c r="B49" s="89"/>
      <c r="C49" s="115"/>
      <c r="D49" s="82"/>
      <c r="E49" s="115"/>
      <c r="F49" s="82"/>
      <c r="G49" s="115"/>
      <c r="H49" s="82"/>
      <c r="I49" s="62"/>
      <c r="J49" s="65"/>
    </row>
    <row r="50" spans="1:10">
      <c r="A50" s="20" t="s">
        <v>103</v>
      </c>
      <c r="B50" s="89">
        <v>0</v>
      </c>
      <c r="C50" s="115">
        <v>0.02</v>
      </c>
      <c r="D50" s="89">
        <v>0</v>
      </c>
      <c r="E50" s="115">
        <v>0.02</v>
      </c>
      <c r="F50" s="89">
        <v>0</v>
      </c>
      <c r="G50" s="115">
        <v>0.02</v>
      </c>
      <c r="H50" s="89">
        <v>0</v>
      </c>
      <c r="I50" s="62">
        <v>0.05</v>
      </c>
      <c r="J50" s="65">
        <f t="shared" si="0"/>
        <v>0</v>
      </c>
    </row>
    <row r="51" spans="1:10">
      <c r="A51" s="19"/>
      <c r="B51" s="89"/>
      <c r="C51" s="115"/>
      <c r="D51" s="89"/>
      <c r="E51" s="115"/>
      <c r="F51" s="89"/>
      <c r="G51" s="115"/>
      <c r="H51" s="89"/>
      <c r="I51" s="62"/>
      <c r="J51" s="65"/>
    </row>
    <row r="52" spans="1:10">
      <c r="A52" s="20" t="s">
        <v>104</v>
      </c>
      <c r="B52" s="89">
        <v>0</v>
      </c>
      <c r="C52" s="115">
        <v>0.02</v>
      </c>
      <c r="D52" s="82">
        <v>0</v>
      </c>
      <c r="E52" s="115">
        <v>0.02</v>
      </c>
      <c r="F52" s="82">
        <v>0</v>
      </c>
      <c r="G52" s="115">
        <v>0.02</v>
      </c>
      <c r="H52" s="82">
        <v>0</v>
      </c>
      <c r="I52" s="62">
        <v>0.03</v>
      </c>
      <c r="J52" s="65">
        <f t="shared" si="0"/>
        <v>0</v>
      </c>
    </row>
    <row r="53" spans="1:10">
      <c r="A53" s="19"/>
      <c r="B53" s="89"/>
      <c r="C53" s="115"/>
      <c r="D53" s="82"/>
      <c r="E53" s="115"/>
      <c r="F53" s="82"/>
      <c r="G53" s="115"/>
      <c r="H53" s="82"/>
      <c r="I53" s="62"/>
      <c r="J53" s="65"/>
    </row>
    <row r="54" spans="1:10">
      <c r="A54" s="19" t="s">
        <v>105</v>
      </c>
      <c r="B54" s="89">
        <v>0</v>
      </c>
      <c r="C54" s="115">
        <v>0.02</v>
      </c>
      <c r="D54" s="89">
        <v>15</v>
      </c>
      <c r="E54" s="115">
        <v>0.02</v>
      </c>
      <c r="F54" s="89">
        <v>0</v>
      </c>
      <c r="G54" s="115">
        <v>1.4999999999999999E-2</v>
      </c>
      <c r="H54" s="89">
        <v>0</v>
      </c>
      <c r="I54" s="62">
        <v>0.02</v>
      </c>
      <c r="J54" s="65">
        <f t="shared" si="0"/>
        <v>0.3</v>
      </c>
    </row>
    <row r="55" spans="1:10" ht="77.45">
      <c r="A55" s="19"/>
      <c r="B55" s="89"/>
      <c r="C55" s="115"/>
      <c r="D55" s="89" t="s">
        <v>106</v>
      </c>
      <c r="E55" s="115"/>
      <c r="F55" s="89"/>
      <c r="G55" s="115"/>
      <c r="H55" s="89"/>
      <c r="I55" s="62"/>
      <c r="J55" s="65"/>
    </row>
    <row r="56" spans="1:10">
      <c r="A56" s="20" t="s">
        <v>107</v>
      </c>
      <c r="B56" s="89">
        <v>0</v>
      </c>
      <c r="C56" s="115">
        <v>0.02</v>
      </c>
      <c r="D56" s="82">
        <v>0</v>
      </c>
      <c r="E56" s="115">
        <v>0.02</v>
      </c>
      <c r="F56" s="82">
        <v>0</v>
      </c>
      <c r="G56" s="115">
        <v>0.02</v>
      </c>
      <c r="H56" s="82">
        <v>0</v>
      </c>
      <c r="I56" s="62">
        <v>0.03</v>
      </c>
      <c r="J56" s="65">
        <f t="shared" si="0"/>
        <v>0</v>
      </c>
    </row>
    <row r="57" spans="1:10">
      <c r="A57" s="19"/>
      <c r="B57" s="89"/>
      <c r="C57" s="115"/>
      <c r="D57" s="82"/>
      <c r="E57" s="115"/>
      <c r="F57" s="82"/>
      <c r="G57" s="115"/>
      <c r="H57" s="82"/>
      <c r="I57" s="62"/>
      <c r="J57" s="65"/>
    </row>
    <row r="58" spans="1:10">
      <c r="A58" s="20" t="s">
        <v>108</v>
      </c>
      <c r="B58" s="89">
        <v>0</v>
      </c>
      <c r="C58" s="115">
        <v>0.02</v>
      </c>
      <c r="D58" s="89">
        <v>0</v>
      </c>
      <c r="E58" s="115">
        <v>2.5000000000000001E-2</v>
      </c>
      <c r="F58" s="89">
        <v>0</v>
      </c>
      <c r="G58" s="115">
        <v>2.5000000000000001E-2</v>
      </c>
      <c r="H58" s="89">
        <v>0</v>
      </c>
      <c r="I58" s="62">
        <v>0.03</v>
      </c>
      <c r="J58" s="65">
        <f t="shared" si="0"/>
        <v>0</v>
      </c>
    </row>
    <row r="59" spans="1:10">
      <c r="A59" s="19"/>
      <c r="B59" s="89"/>
      <c r="C59" s="115"/>
      <c r="D59" s="89"/>
      <c r="E59" s="115"/>
      <c r="F59" s="89"/>
      <c r="G59" s="115"/>
      <c r="H59" s="89"/>
      <c r="I59" s="62"/>
      <c r="J59" s="65"/>
    </row>
    <row r="60" spans="1:10">
      <c r="A60" s="20" t="s">
        <v>109</v>
      </c>
      <c r="B60" s="89">
        <v>0</v>
      </c>
      <c r="C60" s="115">
        <v>0.02</v>
      </c>
      <c r="D60" s="82">
        <v>0</v>
      </c>
      <c r="E60" s="115">
        <v>1.4999999999999999E-2</v>
      </c>
      <c r="F60" s="82">
        <v>0</v>
      </c>
      <c r="G60" s="115">
        <v>1.4999999999999999E-2</v>
      </c>
      <c r="H60" s="82">
        <v>0</v>
      </c>
      <c r="I60" s="62">
        <v>0.02</v>
      </c>
      <c r="J60" s="65">
        <f t="shared" si="0"/>
        <v>0</v>
      </c>
    </row>
    <row r="61" spans="1:10">
      <c r="A61" s="19"/>
      <c r="B61" s="89"/>
      <c r="C61" s="115"/>
      <c r="D61" s="82"/>
      <c r="E61" s="115"/>
      <c r="F61" s="82"/>
      <c r="G61" s="115"/>
      <c r="H61" s="82"/>
      <c r="I61" s="62"/>
      <c r="J61" s="65"/>
    </row>
    <row r="62" spans="1:10">
      <c r="A62" s="20" t="s">
        <v>110</v>
      </c>
      <c r="B62" s="89">
        <v>0</v>
      </c>
      <c r="C62" s="115">
        <v>0.02</v>
      </c>
      <c r="D62" s="89">
        <v>0</v>
      </c>
      <c r="E62" s="115">
        <v>0.02</v>
      </c>
      <c r="F62" s="89">
        <v>0</v>
      </c>
      <c r="G62" s="115">
        <v>0.02</v>
      </c>
      <c r="H62" s="89">
        <v>0</v>
      </c>
      <c r="I62" s="62">
        <v>0.03</v>
      </c>
      <c r="J62" s="65">
        <f t="shared" si="0"/>
        <v>0</v>
      </c>
    </row>
    <row r="63" spans="1:10">
      <c r="A63" s="19"/>
      <c r="B63" s="89"/>
      <c r="C63" s="115"/>
      <c r="D63" s="89"/>
      <c r="E63" s="115"/>
      <c r="F63" s="89"/>
      <c r="G63" s="115"/>
      <c r="H63" s="89"/>
      <c r="I63" s="62"/>
      <c r="J63" s="65"/>
    </row>
    <row r="64" spans="1:10">
      <c r="A64" s="20" t="s">
        <v>111</v>
      </c>
      <c r="B64" s="89">
        <v>0</v>
      </c>
      <c r="C64" s="115">
        <v>0.02</v>
      </c>
      <c r="D64" s="82">
        <v>0</v>
      </c>
      <c r="E64" s="115">
        <v>0.02</v>
      </c>
      <c r="F64" s="82">
        <v>0</v>
      </c>
      <c r="G64" s="115">
        <v>0.02</v>
      </c>
      <c r="H64" s="82">
        <v>0</v>
      </c>
      <c r="I64" s="62">
        <v>0.03</v>
      </c>
      <c r="J64" s="65">
        <f t="shared" si="0"/>
        <v>0</v>
      </c>
    </row>
    <row r="65" spans="1:10">
      <c r="A65" s="19"/>
      <c r="B65" s="89"/>
      <c r="C65" s="115"/>
      <c r="D65" s="82"/>
      <c r="E65" s="115"/>
      <c r="F65" s="82"/>
      <c r="G65" s="115"/>
      <c r="H65" s="82"/>
      <c r="I65" s="62"/>
      <c r="J65" s="65"/>
    </row>
    <row r="66" spans="1:10">
      <c r="A66" s="19" t="s">
        <v>112</v>
      </c>
      <c r="B66" s="89">
        <v>0</v>
      </c>
      <c r="C66" s="115">
        <v>0.01</v>
      </c>
      <c r="D66" s="89">
        <v>0</v>
      </c>
      <c r="E66" s="115">
        <v>0.01</v>
      </c>
      <c r="F66" s="89">
        <v>0</v>
      </c>
      <c r="G66" s="115">
        <v>0.01</v>
      </c>
      <c r="H66" s="89">
        <v>0</v>
      </c>
      <c r="I66" s="62"/>
      <c r="J66" s="65"/>
    </row>
    <row r="67" spans="1:10">
      <c r="A67" s="19"/>
      <c r="B67" s="89"/>
      <c r="C67" s="115"/>
      <c r="D67" s="89"/>
      <c r="E67" s="115"/>
      <c r="F67" s="89"/>
      <c r="G67" s="115"/>
      <c r="H67" s="89"/>
      <c r="I67" s="62"/>
      <c r="J67" s="65"/>
    </row>
    <row r="68" spans="1:10">
      <c r="A68" s="19" t="s">
        <v>113</v>
      </c>
      <c r="B68" s="89">
        <v>0</v>
      </c>
      <c r="C68" s="115">
        <v>0.01</v>
      </c>
      <c r="D68" s="82">
        <v>0</v>
      </c>
      <c r="E68" s="115">
        <v>0.01</v>
      </c>
      <c r="F68" s="82">
        <v>0</v>
      </c>
      <c r="G68" s="115">
        <v>0.01</v>
      </c>
      <c r="H68" s="82">
        <v>0</v>
      </c>
      <c r="I68" s="62"/>
      <c r="J68" s="65"/>
    </row>
    <row r="69" spans="1:10">
      <c r="A69" s="19"/>
      <c r="B69" s="89"/>
      <c r="C69" s="115"/>
      <c r="D69" s="82"/>
      <c r="E69" s="115"/>
      <c r="F69" s="82"/>
      <c r="G69" s="115"/>
      <c r="H69" s="82"/>
      <c r="I69" s="62"/>
      <c r="J69" s="65"/>
    </row>
    <row r="70" spans="1:10">
      <c r="A70" s="20" t="s">
        <v>114</v>
      </c>
      <c r="B70" s="89">
        <v>0</v>
      </c>
      <c r="C70" s="115">
        <v>0.03</v>
      </c>
      <c r="D70" s="89">
        <v>0</v>
      </c>
      <c r="E70" s="115">
        <v>2.5000000000000001E-2</v>
      </c>
      <c r="F70" s="89">
        <v>0</v>
      </c>
      <c r="G70" s="115">
        <v>0.02</v>
      </c>
      <c r="H70" s="89">
        <v>0</v>
      </c>
      <c r="I70" s="62">
        <v>0</v>
      </c>
      <c r="J70" s="65">
        <f t="shared" si="0"/>
        <v>0</v>
      </c>
    </row>
    <row r="71" spans="1:10">
      <c r="A71" s="19"/>
      <c r="B71" s="89"/>
      <c r="C71" s="115"/>
      <c r="D71" s="89"/>
      <c r="E71" s="115"/>
      <c r="F71" s="89"/>
      <c r="G71" s="115"/>
      <c r="H71" s="89"/>
      <c r="I71" s="62"/>
      <c r="J71" s="65"/>
    </row>
    <row r="72" spans="1:10">
      <c r="A72" s="20" t="s">
        <v>115</v>
      </c>
      <c r="B72" s="89">
        <v>0</v>
      </c>
      <c r="C72" s="115">
        <v>1.4999999999999999E-2</v>
      </c>
      <c r="D72" s="82">
        <v>0</v>
      </c>
      <c r="E72" s="115">
        <v>0.01</v>
      </c>
      <c r="F72" s="82">
        <v>0</v>
      </c>
      <c r="G72" s="115">
        <v>0.01</v>
      </c>
      <c r="H72" s="82">
        <v>0</v>
      </c>
      <c r="I72" s="62">
        <v>0.01</v>
      </c>
      <c r="J72" s="65">
        <f t="shared" ref="J72:J90" si="1">B72*C72+D72*E72+F72*G72+H72*I72</f>
        <v>0</v>
      </c>
    </row>
    <row r="73" spans="1:10">
      <c r="A73" s="19"/>
      <c r="B73" s="89"/>
      <c r="C73" s="115"/>
      <c r="D73" s="82"/>
      <c r="E73" s="115"/>
      <c r="F73" s="82"/>
      <c r="G73" s="115"/>
      <c r="H73" s="82"/>
      <c r="I73" s="62"/>
      <c r="J73" s="65"/>
    </row>
    <row r="74" spans="1:10">
      <c r="A74" s="20" t="s">
        <v>116</v>
      </c>
      <c r="B74" s="89">
        <v>0</v>
      </c>
      <c r="C74" s="115">
        <v>0.02</v>
      </c>
      <c r="D74" s="89">
        <v>0</v>
      </c>
      <c r="E74" s="115">
        <v>1.4999999999999999E-2</v>
      </c>
      <c r="F74" s="89">
        <v>0</v>
      </c>
      <c r="G74" s="115">
        <v>1.4999999999999999E-2</v>
      </c>
      <c r="H74" s="89">
        <v>0</v>
      </c>
      <c r="I74" s="62">
        <v>0</v>
      </c>
      <c r="J74" s="65">
        <f t="shared" si="1"/>
        <v>0</v>
      </c>
    </row>
    <row r="75" spans="1:10">
      <c r="A75" s="19"/>
      <c r="B75" s="89"/>
      <c r="C75" s="115"/>
      <c r="D75" s="89"/>
      <c r="E75" s="115"/>
      <c r="F75" s="89"/>
      <c r="G75" s="115"/>
      <c r="H75" s="89"/>
      <c r="I75" s="62"/>
      <c r="J75" s="65"/>
    </row>
    <row r="76" spans="1:10">
      <c r="A76" s="19" t="s">
        <v>117</v>
      </c>
      <c r="B76" s="89">
        <v>0</v>
      </c>
      <c r="C76" s="115">
        <v>1.4999999999999999E-2</v>
      </c>
      <c r="D76" s="82">
        <v>0</v>
      </c>
      <c r="E76" s="115">
        <v>0.02</v>
      </c>
      <c r="F76" s="82">
        <v>0</v>
      </c>
      <c r="G76" s="115">
        <v>0.02</v>
      </c>
      <c r="H76" s="82">
        <v>0</v>
      </c>
      <c r="I76" s="62">
        <v>0.05</v>
      </c>
      <c r="J76" s="65">
        <f t="shared" si="1"/>
        <v>0</v>
      </c>
    </row>
    <row r="77" spans="1:10">
      <c r="A77" s="19"/>
      <c r="B77" s="89"/>
      <c r="C77" s="115"/>
      <c r="D77" s="82"/>
      <c r="E77" s="115"/>
      <c r="F77" s="82"/>
      <c r="G77" s="115"/>
      <c r="H77" s="82"/>
      <c r="I77" s="62"/>
      <c r="J77" s="65"/>
    </row>
    <row r="78" spans="1:10">
      <c r="A78" s="20" t="s">
        <v>118</v>
      </c>
      <c r="B78" s="89">
        <v>0</v>
      </c>
      <c r="C78" s="115">
        <v>0.01</v>
      </c>
      <c r="D78" s="89">
        <v>10</v>
      </c>
      <c r="E78" s="115">
        <v>0.02</v>
      </c>
      <c r="F78" s="89">
        <v>0</v>
      </c>
      <c r="G78" s="115">
        <v>0.02</v>
      </c>
      <c r="H78" s="89">
        <v>0</v>
      </c>
      <c r="I78" s="62">
        <v>0</v>
      </c>
      <c r="J78" s="65">
        <f t="shared" si="1"/>
        <v>0.2</v>
      </c>
    </row>
    <row r="79" spans="1:10" ht="62.1">
      <c r="A79" s="19"/>
      <c r="B79" s="89"/>
      <c r="C79" s="115"/>
      <c r="D79" s="89" t="s">
        <v>119</v>
      </c>
      <c r="E79" s="115"/>
      <c r="F79" s="89"/>
      <c r="G79" s="115"/>
      <c r="H79" s="89"/>
      <c r="I79" s="62"/>
      <c r="J79" s="65"/>
    </row>
    <row r="80" spans="1:10">
      <c r="A80" s="19" t="s">
        <v>120</v>
      </c>
      <c r="B80" s="89">
        <v>0</v>
      </c>
      <c r="C80" s="115">
        <v>0</v>
      </c>
      <c r="D80" s="82">
        <v>0</v>
      </c>
      <c r="E80" s="115">
        <v>0.02</v>
      </c>
      <c r="F80" s="82">
        <v>0</v>
      </c>
      <c r="G80" s="115">
        <v>0.02</v>
      </c>
      <c r="H80" s="82">
        <v>0</v>
      </c>
      <c r="I80" s="62">
        <v>0.03</v>
      </c>
      <c r="J80" s="65">
        <f t="shared" si="1"/>
        <v>0</v>
      </c>
    </row>
    <row r="81" spans="1:11">
      <c r="A81" s="19"/>
      <c r="B81" s="89"/>
      <c r="C81" s="115"/>
      <c r="D81" s="82"/>
      <c r="E81" s="115"/>
      <c r="F81" s="82"/>
      <c r="G81" s="115"/>
      <c r="H81" s="82"/>
      <c r="I81" s="62"/>
      <c r="J81" s="65"/>
    </row>
    <row r="82" spans="1:11">
      <c r="A82" s="20" t="s">
        <v>121</v>
      </c>
      <c r="B82" s="89">
        <v>0</v>
      </c>
      <c r="C82" s="115">
        <v>0.01</v>
      </c>
      <c r="D82" s="89">
        <v>0</v>
      </c>
      <c r="E82" s="115">
        <v>0.01</v>
      </c>
      <c r="F82" s="89">
        <v>0</v>
      </c>
      <c r="G82" s="115">
        <v>0.01</v>
      </c>
      <c r="H82" s="89">
        <v>0</v>
      </c>
      <c r="I82" s="62">
        <v>0.02</v>
      </c>
      <c r="J82" s="65">
        <f t="shared" si="1"/>
        <v>0</v>
      </c>
    </row>
    <row r="83" spans="1:11">
      <c r="A83" s="19"/>
      <c r="B83" s="89"/>
      <c r="C83" s="115"/>
      <c r="D83" s="89"/>
      <c r="E83" s="115"/>
      <c r="F83" s="89"/>
      <c r="G83" s="115"/>
      <c r="H83" s="89"/>
      <c r="I83" s="62"/>
      <c r="J83" s="65"/>
    </row>
    <row r="84" spans="1:11">
      <c r="A84" s="20" t="s">
        <v>122</v>
      </c>
      <c r="B84" s="89">
        <v>0</v>
      </c>
      <c r="C84" s="115">
        <v>0</v>
      </c>
      <c r="D84" s="82">
        <v>0</v>
      </c>
      <c r="E84" s="115">
        <v>0.01</v>
      </c>
      <c r="F84" s="82">
        <v>0</v>
      </c>
      <c r="G84" s="115">
        <v>0.01</v>
      </c>
      <c r="H84" s="82">
        <v>0</v>
      </c>
      <c r="I84" s="62">
        <v>0.04</v>
      </c>
      <c r="J84" s="65">
        <f t="shared" si="1"/>
        <v>0</v>
      </c>
    </row>
    <row r="85" spans="1:11">
      <c r="A85" s="19"/>
      <c r="B85" s="89"/>
      <c r="C85" s="115"/>
      <c r="D85" s="82"/>
      <c r="E85" s="115"/>
      <c r="F85" s="82"/>
      <c r="G85" s="115"/>
      <c r="H85" s="82"/>
      <c r="I85" s="62"/>
      <c r="J85" s="65"/>
    </row>
    <row r="86" spans="1:11">
      <c r="A86" s="20" t="s">
        <v>123</v>
      </c>
      <c r="B86" s="89">
        <v>0</v>
      </c>
      <c r="C86" s="115">
        <v>0.02</v>
      </c>
      <c r="D86" s="89">
        <v>0</v>
      </c>
      <c r="E86" s="115">
        <v>0.01</v>
      </c>
      <c r="F86" s="89">
        <v>0</v>
      </c>
      <c r="G86" s="115">
        <v>1.4999999999999999E-2</v>
      </c>
      <c r="H86" s="89">
        <v>0</v>
      </c>
      <c r="I86" s="62">
        <v>0.04</v>
      </c>
      <c r="J86" s="65">
        <f t="shared" si="1"/>
        <v>0</v>
      </c>
    </row>
    <row r="87" spans="1:11">
      <c r="A87" s="19"/>
      <c r="B87" s="89"/>
      <c r="C87" s="115"/>
      <c r="D87" s="89"/>
      <c r="E87" s="115"/>
      <c r="F87" s="89"/>
      <c r="G87" s="115"/>
      <c r="H87" s="89"/>
      <c r="I87" s="62"/>
      <c r="J87" s="65"/>
    </row>
    <row r="88" spans="1:11">
      <c r="A88" s="19" t="s">
        <v>124</v>
      </c>
      <c r="B88" s="89">
        <v>0</v>
      </c>
      <c r="C88" s="115">
        <v>0</v>
      </c>
      <c r="D88" s="82">
        <v>0</v>
      </c>
      <c r="E88" s="115">
        <v>0.01</v>
      </c>
      <c r="F88" s="82">
        <v>0</v>
      </c>
      <c r="G88" s="115">
        <v>0.01</v>
      </c>
      <c r="H88" s="82">
        <v>0</v>
      </c>
      <c r="I88" s="62">
        <v>0.04</v>
      </c>
      <c r="J88" s="65">
        <f t="shared" si="1"/>
        <v>0</v>
      </c>
    </row>
    <row r="89" spans="1:11">
      <c r="A89" s="19"/>
      <c r="B89" s="89"/>
      <c r="C89" s="115"/>
      <c r="D89" s="82"/>
      <c r="E89" s="115"/>
      <c r="F89" s="82"/>
      <c r="G89" s="115"/>
      <c r="H89" s="82"/>
      <c r="I89" s="62"/>
      <c r="J89" s="65"/>
    </row>
    <row r="90" spans="1:11">
      <c r="A90" s="22" t="s">
        <v>125</v>
      </c>
      <c r="B90" s="89">
        <v>0</v>
      </c>
      <c r="C90" s="115">
        <v>0</v>
      </c>
      <c r="D90" s="89">
        <v>0</v>
      </c>
      <c r="E90" s="115">
        <v>0.02</v>
      </c>
      <c r="F90" s="89">
        <v>0</v>
      </c>
      <c r="G90" s="115">
        <v>0.02</v>
      </c>
      <c r="H90" s="89">
        <v>0</v>
      </c>
      <c r="I90" s="62">
        <v>0.15</v>
      </c>
      <c r="J90" s="65">
        <f t="shared" si="1"/>
        <v>0</v>
      </c>
    </row>
    <row r="91" spans="1:11">
      <c r="A91" s="39"/>
      <c r="B91" s="89"/>
      <c r="C91" s="115"/>
      <c r="D91" s="89"/>
      <c r="E91" s="115"/>
      <c r="F91" s="89"/>
      <c r="G91" s="115"/>
      <c r="H91" s="89"/>
      <c r="I91" s="62"/>
      <c r="J91" s="65"/>
    </row>
    <row r="92" spans="1:11">
      <c r="A92" s="144" t="s">
        <v>126</v>
      </c>
      <c r="B92" s="40">
        <f>SUMPRODUCT(B2:B91,C2:C91)</f>
        <v>2.2999999999999998</v>
      </c>
      <c r="C92" s="64">
        <f>SUM(C2:C90)</f>
        <v>1.0000000000000007</v>
      </c>
      <c r="D92" s="45">
        <f>SUMPRODUCT(D2:D91,E2:E91)</f>
        <v>0.92500000000000004</v>
      </c>
      <c r="E92" s="64">
        <f>SUM(E2:E90)</f>
        <v>1.0000000000000007</v>
      </c>
      <c r="F92" s="45">
        <f>SUMPRODUCT(F2:F91,G2:G91)</f>
        <v>0</v>
      </c>
      <c r="G92" s="64">
        <f>SUM(G2:G90)</f>
        <v>1.0000000000000007</v>
      </c>
      <c r="H92" s="45">
        <f>SUMPRODUCT(H2:H91,I2:I91)</f>
        <v>0</v>
      </c>
      <c r="I92" s="64">
        <f>SUM(I2:I90)</f>
        <v>1.0000000000000004</v>
      </c>
      <c r="J92" s="167">
        <f>SUM(J2:J90)</f>
        <v>3.2250000000000001</v>
      </c>
      <c r="K92" s="145" t="s">
        <v>127</v>
      </c>
    </row>
    <row r="93" spans="1:11">
      <c r="A93" s="100"/>
      <c r="B93" s="100"/>
      <c r="C93" s="100"/>
      <c r="D93" s="100"/>
      <c r="E93" s="141"/>
      <c r="F93" s="100"/>
      <c r="G93" s="141"/>
      <c r="H93" s="100"/>
      <c r="I93" s="141"/>
      <c r="J93" s="141"/>
    </row>
    <row r="94" spans="1:11" ht="77.45">
      <c r="A94" s="100"/>
      <c r="B94" s="100" t="s">
        <v>128</v>
      </c>
      <c r="C94" s="100"/>
      <c r="D94" s="141"/>
      <c r="E94" s="141"/>
      <c r="F94" s="141"/>
      <c r="G94" s="141"/>
      <c r="H94" s="141"/>
      <c r="I94" s="141"/>
      <c r="J94" s="141"/>
    </row>
    <row r="95" spans="1:11">
      <c r="A95" s="100"/>
      <c r="B95"/>
      <c r="C95" s="100"/>
      <c r="D95" s="141"/>
      <c r="E95" s="141"/>
      <c r="F95" s="141"/>
      <c r="G95" s="141"/>
      <c r="H95" s="141"/>
      <c r="I95" s="141"/>
      <c r="J95" s="141"/>
    </row>
    <row r="96" spans="1:11">
      <c r="A96" s="100"/>
      <c r="B96" s="138"/>
      <c r="C96" s="100"/>
      <c r="D96" s="141"/>
      <c r="E96" s="141"/>
      <c r="F96" s="141"/>
      <c r="G96" s="141"/>
      <c r="H96" s="141"/>
      <c r="I96" s="141"/>
      <c r="J96" s="141"/>
    </row>
    <row r="97" spans="1:10" ht="12.75" customHeight="1">
      <c r="A97" s="100"/>
      <c r="B97" s="138"/>
      <c r="C97" s="100"/>
      <c r="D97" s="141"/>
      <c r="E97" s="141"/>
      <c r="F97" s="141"/>
      <c r="G97" s="141"/>
      <c r="H97" s="141"/>
      <c r="I97" s="141"/>
      <c r="J97" s="141"/>
    </row>
    <row r="98" spans="1:10">
      <c r="A98" s="108"/>
      <c r="B98" s="138"/>
      <c r="C98" s="100"/>
      <c r="D98" s="141"/>
      <c r="E98" s="107"/>
      <c r="F98" s="141"/>
      <c r="G98" s="141"/>
      <c r="H98" s="141"/>
      <c r="I98" s="141"/>
      <c r="J98" s="141"/>
    </row>
    <row r="99" spans="1:10">
      <c r="A99" s="99"/>
      <c r="B99"/>
      <c r="C99" s="99"/>
    </row>
    <row r="100" spans="1:10">
      <c r="A100" s="99"/>
      <c r="B100" s="99"/>
      <c r="C100" s="99"/>
    </row>
    <row r="101" spans="1:10">
      <c r="A101" s="99"/>
      <c r="B101" s="99"/>
      <c r="C101" s="99"/>
    </row>
    <row r="102" spans="1:10">
      <c r="A102" s="99"/>
      <c r="B102" s="99"/>
      <c r="C102" s="99"/>
    </row>
    <row r="103" spans="1:10">
      <c r="A103" s="99"/>
      <c r="B103" s="99"/>
      <c r="C103" s="99"/>
    </row>
    <row r="104" spans="1:10">
      <c r="A104" s="99"/>
      <c r="B104" s="99"/>
      <c r="C104" s="99"/>
    </row>
    <row r="105" spans="1:10">
      <c r="A105" s="99"/>
      <c r="B105" s="99"/>
      <c r="C105" s="99"/>
    </row>
    <row r="106" spans="1:10">
      <c r="A106" s="99"/>
      <c r="B106" s="99"/>
      <c r="C106" s="99"/>
    </row>
    <row r="107" spans="1:10">
      <c r="A107" s="99"/>
      <c r="B107" s="99"/>
      <c r="C107" s="99"/>
    </row>
    <row r="108" spans="1:10">
      <c r="A108" s="99"/>
      <c r="B108" s="99"/>
      <c r="C108" s="99"/>
    </row>
    <row r="109" spans="1:10">
      <c r="A109" s="99"/>
      <c r="B109" s="99"/>
      <c r="C109" s="99"/>
    </row>
    <row r="110" spans="1:10">
      <c r="A110" s="99"/>
      <c r="B110" s="99"/>
      <c r="C110" s="99"/>
    </row>
    <row r="111" spans="1:10">
      <c r="A111" s="99"/>
      <c r="B111" s="99"/>
      <c r="C111" s="99"/>
    </row>
    <row r="112" spans="1:10">
      <c r="A112" s="99"/>
      <c r="B112" s="99"/>
      <c r="C112" s="99"/>
    </row>
    <row r="113" spans="1:3">
      <c r="A113" s="99"/>
      <c r="B113" s="99"/>
      <c r="C113" s="99"/>
    </row>
    <row r="114" spans="1:3">
      <c r="A114" s="99"/>
      <c r="B114" s="99"/>
      <c r="C114" s="99"/>
    </row>
    <row r="115" spans="1:3">
      <c r="A115" s="99"/>
      <c r="B115" s="99"/>
      <c r="C115" s="99"/>
    </row>
    <row r="116" spans="1:3">
      <c r="A116" s="99"/>
      <c r="B116" s="99"/>
      <c r="C116" s="99"/>
    </row>
    <row r="117" spans="1:3">
      <c r="A117" s="99"/>
      <c r="B117" s="99"/>
      <c r="C117" s="99"/>
    </row>
    <row r="118" spans="1:3">
      <c r="A118" s="99"/>
      <c r="B118" s="99"/>
      <c r="C118" s="99"/>
    </row>
    <row r="119" spans="1:3">
      <c r="A119" s="99"/>
      <c r="B119" s="99"/>
      <c r="C119" s="99"/>
    </row>
    <row r="120" spans="1:3">
      <c r="A120" s="99"/>
      <c r="B120" s="99"/>
      <c r="C120" s="99"/>
    </row>
    <row r="121" spans="1:3">
      <c r="A121" s="99"/>
      <c r="B121" s="99"/>
      <c r="C121" s="99"/>
    </row>
    <row r="122" spans="1:3">
      <c r="A122" s="99"/>
      <c r="B122" s="99"/>
      <c r="C122" s="99"/>
    </row>
    <row r="123" spans="1:3">
      <c r="A123" s="99"/>
      <c r="B123" s="99"/>
      <c r="C123" s="99"/>
    </row>
    <row r="124" spans="1:3">
      <c r="A124" s="99"/>
      <c r="B124" s="99"/>
      <c r="C124" s="99"/>
    </row>
    <row r="125" spans="1:3">
      <c r="A125" s="99"/>
      <c r="B125" s="99"/>
      <c r="C125" s="99"/>
    </row>
    <row r="126" spans="1:3">
      <c r="A126" s="99"/>
      <c r="B126" s="99"/>
      <c r="C126" s="99"/>
    </row>
    <row r="127" spans="1:3">
      <c r="A127" s="99"/>
      <c r="B127" s="99"/>
      <c r="C127" s="99"/>
    </row>
    <row r="128" spans="1:3">
      <c r="A128" s="99"/>
      <c r="B128" s="99"/>
      <c r="C128" s="99"/>
    </row>
    <row r="129" spans="1:3">
      <c r="A129" s="99"/>
      <c r="B129" s="99"/>
      <c r="C129" s="99"/>
    </row>
    <row r="130" spans="1:3">
      <c r="A130" s="99"/>
      <c r="B130" s="99"/>
      <c r="C130" s="99"/>
    </row>
    <row r="131" spans="1:3">
      <c r="A131" s="99"/>
      <c r="B131" s="99"/>
      <c r="C131" s="99"/>
    </row>
    <row r="132" spans="1:3">
      <c r="A132" s="99"/>
      <c r="B132" s="99"/>
      <c r="C132" s="99"/>
    </row>
    <row r="133" spans="1:3">
      <c r="A133" s="99"/>
      <c r="B133" s="99"/>
      <c r="C133" s="99"/>
    </row>
    <row r="134" spans="1:3">
      <c r="A134" s="99"/>
      <c r="B134" s="99"/>
      <c r="C134" s="99"/>
    </row>
    <row r="135" spans="1:3">
      <c r="A135" s="99"/>
      <c r="B135" s="99"/>
      <c r="C135" s="99"/>
    </row>
    <row r="136" spans="1:3">
      <c r="A136" s="99"/>
      <c r="B136" s="99"/>
      <c r="C136" s="99"/>
    </row>
    <row r="137" spans="1:3">
      <c r="A137" s="99"/>
      <c r="B137" s="99"/>
      <c r="C137" s="99"/>
    </row>
    <row r="138" spans="1:3">
      <c r="A138" s="99"/>
      <c r="B138" s="99"/>
      <c r="C138" s="99"/>
    </row>
    <row r="139" spans="1:3">
      <c r="A139" s="99"/>
      <c r="B139" s="99"/>
      <c r="C139" s="99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22"/>
  <sheetViews>
    <sheetView zoomScale="80" zoomScaleNormal="80" workbookViewId="0">
      <pane xSplit="1" ySplit="2" topLeftCell="B3" activePane="bottomRight" state="frozen"/>
      <selection pane="bottomRight" activeCell="D11" sqref="D11"/>
      <selection pane="bottomLeft" activeCell="A3" sqref="A3"/>
      <selection pane="topRight" activeCell="B1" sqref="B1"/>
    </sheetView>
  </sheetViews>
  <sheetFormatPr defaultColWidth="10.75" defaultRowHeight="15.6"/>
  <cols>
    <col min="1" max="1" width="32.25" style="98" customWidth="1"/>
    <col min="2" max="4" width="48.625" style="98" customWidth="1"/>
    <col min="5" max="5" width="13.25" style="98" customWidth="1"/>
    <col min="6" max="6" width="14.75" style="1" customWidth="1"/>
    <col min="7" max="16384" width="10.75" style="1"/>
  </cols>
  <sheetData>
    <row r="1" spans="1:6">
      <c r="A1" s="2"/>
      <c r="B1" s="154" t="s">
        <v>129</v>
      </c>
      <c r="C1" s="154"/>
      <c r="D1" s="154"/>
      <c r="E1" s="1"/>
    </row>
    <row r="2" spans="1:6" ht="66" customHeight="1">
      <c r="A2" s="18" t="s">
        <v>130</v>
      </c>
      <c r="B2" s="38" t="s">
        <v>131</v>
      </c>
      <c r="C2" s="38" t="s">
        <v>132</v>
      </c>
      <c r="D2" s="38" t="s">
        <v>133</v>
      </c>
      <c r="E2" s="27"/>
      <c r="F2" s="10"/>
    </row>
    <row r="3" spans="1:6" ht="16.149999999999999" customHeight="1">
      <c r="A3" s="11" t="s">
        <v>134</v>
      </c>
      <c r="B3" s="90">
        <v>0</v>
      </c>
      <c r="C3" s="90">
        <v>0</v>
      </c>
      <c r="D3" s="90">
        <v>0</v>
      </c>
      <c r="E3" s="1"/>
    </row>
    <row r="4" spans="1:6" ht="16.149999999999999" customHeight="1">
      <c r="A4" s="11"/>
      <c r="B4" s="90"/>
      <c r="C4" s="90"/>
      <c r="D4" s="90"/>
      <c r="E4" s="1"/>
    </row>
    <row r="5" spans="1:6" ht="16.149999999999999" customHeight="1">
      <c r="A5" s="11" t="s">
        <v>135</v>
      </c>
      <c r="B5" s="91">
        <v>0</v>
      </c>
      <c r="C5" s="91">
        <v>0</v>
      </c>
      <c r="D5" s="91">
        <v>0</v>
      </c>
      <c r="E5" s="1"/>
    </row>
    <row r="6" spans="1:6" ht="16.149999999999999" customHeight="1">
      <c r="A6" s="11"/>
      <c r="B6" s="91"/>
      <c r="C6" s="91"/>
      <c r="D6" s="91"/>
      <c r="E6" s="1"/>
    </row>
    <row r="7" spans="1:6" ht="16.149999999999999" customHeight="1">
      <c r="A7" s="11" t="s">
        <v>136</v>
      </c>
      <c r="B7" s="90">
        <v>0</v>
      </c>
      <c r="C7" s="90">
        <v>0</v>
      </c>
      <c r="D7" s="90">
        <v>0</v>
      </c>
      <c r="E7" s="1"/>
    </row>
    <row r="8" spans="1:6" ht="16.149999999999999" customHeight="1">
      <c r="A8" s="11"/>
      <c r="B8" s="90"/>
      <c r="C8" s="90"/>
      <c r="D8" s="90"/>
      <c r="E8" s="1"/>
    </row>
    <row r="9" spans="1:6" ht="50.1" customHeight="1">
      <c r="A9" s="12" t="s">
        <v>137</v>
      </c>
      <c r="B9" s="91">
        <v>0</v>
      </c>
      <c r="C9" s="91">
        <v>0</v>
      </c>
      <c r="D9" s="91">
        <v>0</v>
      </c>
      <c r="E9" s="1"/>
    </row>
    <row r="10" spans="1:6" ht="16.149999999999999" customHeight="1">
      <c r="A10" s="11"/>
      <c r="B10" s="91"/>
      <c r="C10" s="91"/>
      <c r="D10" s="91"/>
      <c r="E10" s="1"/>
    </row>
    <row r="11" spans="1:6" ht="16.149999999999999" customHeight="1">
      <c r="A11" s="11" t="s">
        <v>138</v>
      </c>
      <c r="B11" s="90">
        <v>0</v>
      </c>
      <c r="C11" s="90">
        <v>0</v>
      </c>
      <c r="D11" s="90">
        <v>0</v>
      </c>
      <c r="E11" s="1"/>
    </row>
    <row r="12" spans="1:6" ht="16.149999999999999" customHeight="1">
      <c r="A12" s="11"/>
      <c r="B12" s="90"/>
      <c r="C12" s="90"/>
      <c r="D12" s="90"/>
      <c r="E12" s="1"/>
    </row>
    <row r="13" spans="1:6" ht="16.149999999999999" customHeight="1">
      <c r="A13" s="142" t="s">
        <v>139</v>
      </c>
      <c r="B13" s="112">
        <f>B3+B5+B7+B9+B11</f>
        <v>0</v>
      </c>
      <c r="C13" s="112">
        <f t="shared" ref="C13:D13" si="0">C3+C5+C7+C9+C11</f>
        <v>0</v>
      </c>
      <c r="D13" s="112">
        <f t="shared" si="0"/>
        <v>0</v>
      </c>
      <c r="E13" s="1" t="s">
        <v>64</v>
      </c>
    </row>
    <row r="14" spans="1:6" ht="16.149999999999999" customHeight="1">
      <c r="A14" s="142" t="s">
        <v>23</v>
      </c>
      <c r="B14" s="71">
        <v>0.3</v>
      </c>
      <c r="C14" s="71">
        <v>0.5</v>
      </c>
      <c r="D14" s="71">
        <v>0.2</v>
      </c>
      <c r="E14" s="67">
        <f>SUM(B14:D14)</f>
        <v>1</v>
      </c>
    </row>
    <row r="15" spans="1:6" ht="16.149999999999999" customHeight="1">
      <c r="A15" s="16" t="s">
        <v>24</v>
      </c>
      <c r="B15" s="44">
        <f>B13*B14</f>
        <v>0</v>
      </c>
      <c r="C15" s="44">
        <f t="shared" ref="C15:D15" si="1">C13*C14</f>
        <v>0</v>
      </c>
      <c r="D15" s="44">
        <f t="shared" si="1"/>
        <v>0</v>
      </c>
      <c r="E15" s="76">
        <f>SUM(B15:D15)</f>
        <v>0</v>
      </c>
      <c r="F15" s="145" t="s">
        <v>140</v>
      </c>
    </row>
    <row r="16" spans="1:6">
      <c r="A16" s="103"/>
      <c r="B16" s="155"/>
      <c r="C16" s="155"/>
      <c r="D16" s="155"/>
      <c r="E16" s="101"/>
      <c r="F16" s="56"/>
    </row>
    <row r="17" spans="1:6" ht="17.649999999999999" customHeight="1">
      <c r="A17" s="103" t="s">
        <v>141</v>
      </c>
      <c r="B17" s="153"/>
      <c r="C17" s="153"/>
      <c r="D17" s="153"/>
      <c r="E17" s="101"/>
      <c r="F17" s="56"/>
    </row>
    <row r="18" spans="1:6">
      <c r="A18" s="101"/>
      <c r="B18" s="153"/>
      <c r="C18" s="153"/>
      <c r="D18" s="153"/>
      <c r="E18" s="101"/>
      <c r="F18" s="56"/>
    </row>
    <row r="19" spans="1:6">
      <c r="A19" s="101"/>
      <c r="B19" s="153"/>
      <c r="C19" s="153"/>
      <c r="D19" s="153"/>
      <c r="E19" s="101"/>
      <c r="F19" s="56"/>
    </row>
    <row r="20" spans="1:6">
      <c r="A20" s="101"/>
      <c r="B20" s="153"/>
      <c r="C20" s="153"/>
      <c r="D20" s="153"/>
      <c r="E20" s="101"/>
      <c r="F20" s="56"/>
    </row>
    <row r="21" spans="1:6">
      <c r="A21" s="101"/>
      <c r="B21" s="107"/>
      <c r="C21" s="141"/>
      <c r="D21" s="141"/>
      <c r="E21" s="101"/>
      <c r="F21" s="56"/>
    </row>
    <row r="22" spans="1:6">
      <c r="B22" s="97"/>
      <c r="C22" s="97"/>
      <c r="D22" s="97"/>
    </row>
  </sheetData>
  <sheetProtection formatRows="0"/>
  <mergeCells count="6">
    <mergeCell ref="B20:D20"/>
    <mergeCell ref="B1:D1"/>
    <mergeCell ref="B16:D16"/>
    <mergeCell ref="B17:D17"/>
    <mergeCell ref="B18:D18"/>
    <mergeCell ref="B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3E5D-85BE-473C-8E0B-A614F7F42019}">
  <dimension ref="A1:F13"/>
  <sheetViews>
    <sheetView workbookViewId="0">
      <selection activeCell="U15" sqref="U15"/>
    </sheetView>
  </sheetViews>
  <sheetFormatPr defaultColWidth="10.75" defaultRowHeight="15.6"/>
  <cols>
    <col min="1" max="1" width="39" style="98" customWidth="1"/>
    <col min="2" max="2" width="16" style="98" customWidth="1"/>
    <col min="3" max="4" width="16.625" style="98" customWidth="1"/>
    <col min="5" max="5" width="10.75" style="98" customWidth="1"/>
    <col min="6" max="6" width="14" style="98" customWidth="1"/>
    <col min="7" max="7" width="10.75" style="1" customWidth="1"/>
    <col min="8" max="16384" width="10.75" style="1"/>
  </cols>
  <sheetData>
    <row r="1" spans="1:6" ht="15.6" customHeight="1">
      <c r="A1" s="28"/>
      <c r="B1" s="156" t="s">
        <v>142</v>
      </c>
      <c r="C1" s="157"/>
      <c r="D1" s="158"/>
      <c r="E1" s="7"/>
      <c r="F1" s="7"/>
    </row>
    <row r="2" spans="1:6" ht="80.099999999999994" customHeight="1">
      <c r="A2" s="26" t="s">
        <v>143</v>
      </c>
      <c r="B2" s="38" t="s">
        <v>144</v>
      </c>
      <c r="C2" s="38" t="s">
        <v>145</v>
      </c>
      <c r="D2" s="38" t="s">
        <v>146</v>
      </c>
      <c r="E2" s="9"/>
      <c r="F2" s="23"/>
    </row>
    <row r="3" spans="1:6" ht="16.149999999999999" customHeight="1">
      <c r="A3" s="38" t="s">
        <v>147</v>
      </c>
      <c r="B3" s="90"/>
      <c r="C3" s="38"/>
      <c r="D3" s="38"/>
      <c r="E3" s="9"/>
      <c r="F3" s="7"/>
    </row>
    <row r="4" spans="1:6" ht="16.149999999999999" customHeight="1">
      <c r="A4" s="38" t="s">
        <v>148</v>
      </c>
      <c r="B4" s="38"/>
      <c r="C4" s="90"/>
      <c r="D4" s="38"/>
      <c r="E4" s="9" t="s">
        <v>64</v>
      </c>
      <c r="F4" s="7"/>
    </row>
    <row r="5" spans="1:6" ht="16.149999999999999" customHeight="1">
      <c r="A5" s="38" t="s">
        <v>149</v>
      </c>
      <c r="B5" s="38"/>
      <c r="C5" s="38"/>
      <c r="D5" s="90"/>
      <c r="E5" s="109">
        <f>B3+C4+D5</f>
        <v>0</v>
      </c>
      <c r="F5" s="116" t="s">
        <v>150</v>
      </c>
    </row>
    <row r="6" spans="1:6">
      <c r="A6" s="155"/>
      <c r="B6" s="155"/>
      <c r="C6" s="155"/>
      <c r="D6" s="155"/>
      <c r="E6" s="101"/>
    </row>
    <row r="7" spans="1:6" ht="17.649999999999999" customHeight="1">
      <c r="A7" s="155" t="s">
        <v>151</v>
      </c>
      <c r="B7" s="155"/>
      <c r="C7" s="155"/>
      <c r="D7" s="155"/>
      <c r="E7" s="101"/>
    </row>
    <row r="8" spans="1:6" ht="15.6" customHeight="1">
      <c r="A8" s="153"/>
      <c r="B8" s="153"/>
      <c r="C8" s="153"/>
      <c r="D8" s="153"/>
      <c r="E8" s="101"/>
    </row>
    <row r="9" spans="1:6" ht="14.1" customHeight="1">
      <c r="A9" s="153"/>
      <c r="B9" s="153"/>
      <c r="C9" s="153"/>
      <c r="D9" s="153"/>
      <c r="E9" s="101"/>
    </row>
    <row r="10" spans="1:6" ht="15.6" customHeight="1">
      <c r="A10" s="153"/>
      <c r="B10" s="153"/>
      <c r="C10" s="153"/>
      <c r="D10" s="153"/>
      <c r="E10" s="101"/>
    </row>
    <row r="11" spans="1:6" ht="16.5" customHeight="1">
      <c r="A11" s="153"/>
      <c r="B11" s="153"/>
      <c r="C11" s="153"/>
      <c r="D11" s="153"/>
      <c r="E11" s="101"/>
    </row>
    <row r="12" spans="1:6">
      <c r="A12" s="153"/>
      <c r="B12" s="153"/>
      <c r="C12" s="153"/>
      <c r="D12" s="153"/>
      <c r="E12" s="101"/>
    </row>
    <row r="13" spans="1:6">
      <c r="A13" s="101"/>
      <c r="B13" s="101"/>
      <c r="C13" s="101"/>
      <c r="D13" s="101"/>
      <c r="E13" s="101"/>
    </row>
  </sheetData>
  <sheetProtection formatRows="0"/>
  <mergeCells count="8">
    <mergeCell ref="A11:D11"/>
    <mergeCell ref="A12:D12"/>
    <mergeCell ref="B1:D1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K61"/>
  <sheetViews>
    <sheetView zoomScale="60" zoomScaleNormal="60" workbookViewId="0">
      <pane xSplit="1" ySplit="1" topLeftCell="G2" activePane="bottomRight" state="frozen"/>
      <selection pane="bottomRight" activeCell="H4" sqref="H4"/>
      <selection pane="bottomLeft" activeCell="A2" sqref="A2"/>
      <selection pane="topRight" activeCell="B1" sqref="B1"/>
    </sheetView>
  </sheetViews>
  <sheetFormatPr defaultColWidth="10.5" defaultRowHeight="15.6"/>
  <cols>
    <col min="1" max="1" width="80.625" style="96" customWidth="1"/>
    <col min="2" max="6" width="32.625" style="96" customWidth="1"/>
    <col min="7" max="8" width="26.625" style="96" customWidth="1"/>
    <col min="9" max="9" width="15.5" style="96" customWidth="1"/>
    <col min="10" max="10" width="21.75" customWidth="1"/>
  </cols>
  <sheetData>
    <row r="1" spans="1:11" ht="119.1" customHeight="1">
      <c r="A1" s="143" t="s">
        <v>152</v>
      </c>
      <c r="B1" s="20" t="s">
        <v>153</v>
      </c>
      <c r="C1" s="20" t="s">
        <v>154</v>
      </c>
      <c r="D1" s="20" t="s">
        <v>155</v>
      </c>
      <c r="E1" s="20" t="s">
        <v>156</v>
      </c>
      <c r="F1" s="19" t="s">
        <v>157</v>
      </c>
      <c r="G1" s="30" t="s">
        <v>73</v>
      </c>
      <c r="H1" s="30" t="s">
        <v>24</v>
      </c>
      <c r="I1" s="9"/>
      <c r="J1" s="7"/>
    </row>
    <row r="2" spans="1:11" ht="32.1" customHeight="1">
      <c r="A2" s="57" t="s">
        <v>158</v>
      </c>
      <c r="B2" s="89"/>
      <c r="C2" s="89"/>
      <c r="D2" s="89"/>
      <c r="E2" s="89"/>
      <c r="F2" s="89"/>
      <c r="G2" s="68">
        <v>0.3</v>
      </c>
      <c r="H2" s="113">
        <f t="shared" ref="H2" si="0">(SUM(B2:F2)*G2)</f>
        <v>0</v>
      </c>
      <c r="I2" s="15"/>
      <c r="J2" s="15"/>
      <c r="K2" s="14"/>
    </row>
    <row r="3" spans="1:11" ht="32.1" customHeight="1">
      <c r="A3" s="58"/>
      <c r="B3" s="89"/>
      <c r="C3" s="89"/>
      <c r="D3" s="89"/>
      <c r="E3" s="89"/>
      <c r="F3" s="89"/>
      <c r="G3" s="68"/>
      <c r="H3" s="113"/>
      <c r="I3" s="15"/>
      <c r="J3" s="15"/>
      <c r="K3" s="14"/>
    </row>
    <row r="4" spans="1:11" ht="32.1" customHeight="1">
      <c r="A4" s="20" t="s">
        <v>159</v>
      </c>
      <c r="B4" s="82">
        <v>8</v>
      </c>
      <c r="C4" s="82"/>
      <c r="D4" s="82"/>
      <c r="E4" s="82"/>
      <c r="F4" s="82"/>
      <c r="G4" s="69">
        <v>0.1</v>
      </c>
      <c r="H4" s="113">
        <f>(SUM(B4:F4)*G4)</f>
        <v>0.8</v>
      </c>
      <c r="I4" s="7"/>
      <c r="J4" s="7"/>
    </row>
    <row r="5" spans="1:11" ht="63.6" customHeight="1">
      <c r="A5" s="19"/>
      <c r="B5" s="82" t="s">
        <v>160</v>
      </c>
      <c r="C5" s="82"/>
      <c r="D5" s="82"/>
      <c r="E5" s="82"/>
      <c r="F5" s="82"/>
      <c r="G5" s="69"/>
      <c r="H5" s="113"/>
      <c r="I5" s="7"/>
      <c r="J5" s="7"/>
    </row>
    <row r="6" spans="1:11" ht="32.1" customHeight="1">
      <c r="A6" s="20" t="s">
        <v>161</v>
      </c>
      <c r="B6" s="89"/>
      <c r="C6" s="89"/>
      <c r="D6" s="89"/>
      <c r="E6" s="89"/>
      <c r="F6" s="89"/>
      <c r="G6" s="69">
        <v>0.15</v>
      </c>
      <c r="H6" s="113">
        <f t="shared" ref="H6:H14" si="1">(SUM(B6:F6)*G6)</f>
        <v>0</v>
      </c>
      <c r="I6" s="7"/>
      <c r="J6" s="7"/>
    </row>
    <row r="7" spans="1:11" ht="32.1" customHeight="1">
      <c r="A7" s="19"/>
      <c r="B7" s="89"/>
      <c r="C7" s="89"/>
      <c r="D7" s="89"/>
      <c r="E7" s="89"/>
      <c r="F7" s="89"/>
      <c r="G7" s="69"/>
      <c r="H7" s="113"/>
      <c r="I7" s="7"/>
      <c r="J7" s="7"/>
    </row>
    <row r="8" spans="1:11" ht="32.1" customHeight="1">
      <c r="A8" s="20" t="s">
        <v>162</v>
      </c>
      <c r="B8" s="82"/>
      <c r="C8" s="82"/>
      <c r="D8" s="82"/>
      <c r="E8" s="82"/>
      <c r="F8" s="82"/>
      <c r="G8" s="69">
        <v>0.15</v>
      </c>
      <c r="H8" s="113">
        <f t="shared" si="1"/>
        <v>0</v>
      </c>
      <c r="I8" s="7"/>
      <c r="J8" s="7"/>
    </row>
    <row r="9" spans="1:11" ht="32.1" customHeight="1">
      <c r="A9" s="19"/>
      <c r="B9" s="82"/>
      <c r="C9" s="82"/>
      <c r="D9" s="82"/>
      <c r="E9" s="82"/>
      <c r="F9" s="82"/>
      <c r="G9" s="69"/>
      <c r="H9" s="113"/>
      <c r="I9" s="7"/>
      <c r="J9" s="7"/>
    </row>
    <row r="10" spans="1:11" ht="32.1" customHeight="1">
      <c r="A10" s="20" t="s">
        <v>163</v>
      </c>
      <c r="B10" s="89"/>
      <c r="C10" s="89"/>
      <c r="D10" s="89"/>
      <c r="E10" s="89"/>
      <c r="F10" s="89"/>
      <c r="G10" s="69">
        <v>0.1</v>
      </c>
      <c r="H10" s="113">
        <f t="shared" si="1"/>
        <v>0</v>
      </c>
      <c r="I10" s="7"/>
      <c r="J10" s="7"/>
    </row>
    <row r="11" spans="1:11" ht="32.1" customHeight="1">
      <c r="A11" s="20"/>
      <c r="B11" s="89"/>
      <c r="C11" s="89"/>
      <c r="D11" s="89"/>
      <c r="E11" s="89"/>
      <c r="F11" s="89"/>
      <c r="G11" s="31"/>
      <c r="H11" s="113"/>
      <c r="I11" s="7"/>
      <c r="J11" s="7"/>
    </row>
    <row r="12" spans="1:11" ht="32.1" customHeight="1">
      <c r="A12" s="20" t="s">
        <v>164</v>
      </c>
      <c r="B12" s="82"/>
      <c r="C12" s="82"/>
      <c r="D12" s="82"/>
      <c r="E12" s="82"/>
      <c r="F12" s="82"/>
      <c r="G12" s="69">
        <v>0.15</v>
      </c>
      <c r="H12" s="113">
        <f t="shared" si="1"/>
        <v>0</v>
      </c>
      <c r="I12" s="7"/>
      <c r="J12" s="7"/>
    </row>
    <row r="13" spans="1:11" ht="32.1" customHeight="1">
      <c r="A13" s="20"/>
      <c r="B13" s="82"/>
      <c r="C13" s="82"/>
      <c r="D13" s="82"/>
      <c r="E13" s="82"/>
      <c r="F13" s="82"/>
      <c r="G13" s="69"/>
      <c r="H13" s="113"/>
      <c r="I13" s="7"/>
      <c r="J13" s="7"/>
    </row>
    <row r="14" spans="1:11" ht="32.1" customHeight="1">
      <c r="A14" s="20" t="s">
        <v>165</v>
      </c>
      <c r="B14" s="89"/>
      <c r="C14" s="89"/>
      <c r="D14" s="89"/>
      <c r="E14" s="89"/>
      <c r="F14" s="89"/>
      <c r="G14" s="69">
        <v>0.05</v>
      </c>
      <c r="H14" s="113">
        <f t="shared" si="1"/>
        <v>0</v>
      </c>
      <c r="I14" s="7"/>
      <c r="J14" s="7"/>
    </row>
    <row r="15" spans="1:11" ht="32.1" customHeight="1">
      <c r="A15" s="20"/>
      <c r="B15" s="89"/>
      <c r="C15" s="89"/>
      <c r="D15" s="89"/>
      <c r="E15" s="89"/>
      <c r="F15" s="89"/>
      <c r="G15" s="31"/>
      <c r="H15" s="113"/>
      <c r="I15" s="7"/>
      <c r="J15" s="7"/>
    </row>
    <row r="16" spans="1:11" ht="18" customHeight="1">
      <c r="A16"/>
      <c r="B16"/>
      <c r="C16"/>
      <c r="D16"/>
      <c r="E16"/>
      <c r="F16" s="35" t="s">
        <v>64</v>
      </c>
      <c r="G16" s="8">
        <f>SUM(G2:G14)</f>
        <v>1</v>
      </c>
      <c r="H16" s="114">
        <f>SUM(H2:H15)</f>
        <v>0.8</v>
      </c>
      <c r="I16" s="145" t="s">
        <v>140</v>
      </c>
      <c r="J16" s="7"/>
    </row>
    <row r="17" spans="1:10">
      <c r="A17" s="141"/>
      <c r="B17" s="107"/>
      <c r="C17" s="141"/>
      <c r="D17" s="141"/>
      <c r="E17" s="141"/>
      <c r="F17" s="141"/>
      <c r="G17" s="141"/>
      <c r="H17" s="141"/>
      <c r="I17" s="97"/>
      <c r="J17" s="7"/>
    </row>
    <row r="18" spans="1:10">
      <c r="A18" s="141"/>
      <c r="B18" s="141"/>
      <c r="C18" s="141"/>
      <c r="D18" s="141"/>
      <c r="E18" s="141"/>
      <c r="F18" s="141"/>
      <c r="G18" s="141"/>
      <c r="H18" s="100"/>
      <c r="I18" s="97"/>
      <c r="J18" s="7"/>
    </row>
    <row r="19" spans="1:10">
      <c r="A19" s="141"/>
      <c r="B19" s="141"/>
      <c r="C19" s="141" t="s">
        <v>43</v>
      </c>
      <c r="D19" s="141"/>
      <c r="E19" s="141"/>
      <c r="F19" s="141"/>
      <c r="G19" s="141"/>
      <c r="H19" s="141"/>
      <c r="I19" s="97"/>
      <c r="J19" s="7"/>
    </row>
    <row r="20" spans="1:10">
      <c r="A20" s="141"/>
      <c r="B20" s="141"/>
      <c r="C20" s="141"/>
      <c r="D20" s="141"/>
      <c r="E20" s="141"/>
      <c r="F20" s="141"/>
      <c r="G20" s="141"/>
      <c r="H20" s="100"/>
      <c r="I20" s="97"/>
      <c r="J20" s="7"/>
    </row>
    <row r="21" spans="1:10">
      <c r="A21" s="141"/>
      <c r="B21" s="141"/>
      <c r="C21" s="141"/>
      <c r="D21" s="141"/>
      <c r="E21" s="141"/>
      <c r="F21" s="141"/>
      <c r="G21" s="100"/>
      <c r="H21" s="141"/>
      <c r="I21" s="97"/>
      <c r="J21" s="7"/>
    </row>
    <row r="22" spans="1:10">
      <c r="A22" s="141"/>
      <c r="B22" s="141"/>
      <c r="C22" s="141"/>
      <c r="D22" s="141"/>
      <c r="E22" s="141"/>
      <c r="F22" s="141"/>
      <c r="G22" s="141"/>
      <c r="H22" s="100"/>
      <c r="I22" s="97"/>
      <c r="J22" s="7"/>
    </row>
    <row r="23" spans="1:10">
      <c r="A23" s="97"/>
      <c r="B23" s="97"/>
      <c r="C23" s="97"/>
      <c r="D23" s="97"/>
      <c r="E23" s="97"/>
      <c r="F23" s="97"/>
      <c r="G23" s="100"/>
      <c r="H23" s="99"/>
      <c r="I23" s="97"/>
      <c r="J23" s="7"/>
    </row>
    <row r="24" spans="1:10">
      <c r="A24" s="97"/>
      <c r="B24" s="97"/>
      <c r="C24" s="97"/>
      <c r="D24" s="97"/>
      <c r="E24" s="97"/>
      <c r="F24" s="97"/>
      <c r="G24" s="99"/>
      <c r="H24" s="97"/>
      <c r="I24" s="97"/>
      <c r="J24" s="7"/>
    </row>
    <row r="25" spans="1:10">
      <c r="A25" s="97"/>
      <c r="B25" s="97"/>
      <c r="C25" s="97"/>
      <c r="D25" s="97"/>
      <c r="E25" s="97"/>
      <c r="F25" s="97"/>
      <c r="G25" s="97"/>
    </row>
    <row r="26" spans="1:10">
      <c r="A26" s="97"/>
      <c r="B26" s="97"/>
      <c r="C26" s="97"/>
      <c r="D26" s="97"/>
      <c r="E26" s="97"/>
      <c r="F26" s="97"/>
    </row>
    <row r="27" spans="1:10">
      <c r="A27" s="97"/>
      <c r="B27" s="97"/>
      <c r="C27" s="97"/>
      <c r="D27" s="97"/>
      <c r="E27" s="97"/>
      <c r="F27" s="97"/>
    </row>
    <row r="28" spans="1:10">
      <c r="A28" s="97"/>
      <c r="B28" s="97"/>
      <c r="C28" s="97"/>
      <c r="D28" s="97"/>
      <c r="E28" s="97"/>
      <c r="F28" s="97"/>
    </row>
    <row r="29" spans="1:10">
      <c r="A29" s="97"/>
      <c r="B29" s="97"/>
    </row>
    <row r="30" spans="1:10">
      <c r="A30" s="97"/>
      <c r="B30" s="97"/>
    </row>
    <row r="31" spans="1:10">
      <c r="A31" s="97"/>
      <c r="B31" s="97"/>
    </row>
    <row r="32" spans="1:10">
      <c r="A32" s="97"/>
      <c r="B32" s="97"/>
    </row>
    <row r="33" spans="1:2">
      <c r="A33" s="97"/>
      <c r="B33" s="97"/>
    </row>
    <row r="34" spans="1:2">
      <c r="B34" s="97"/>
    </row>
    <row r="35" spans="1:2">
      <c r="B35" s="97"/>
    </row>
    <row r="36" spans="1:2">
      <c r="B36" s="97"/>
    </row>
    <row r="37" spans="1:2">
      <c r="B37" s="97"/>
    </row>
    <row r="38" spans="1:2">
      <c r="B38" s="97"/>
    </row>
    <row r="39" spans="1:2">
      <c r="B39" s="97"/>
    </row>
    <row r="40" spans="1:2">
      <c r="B40" s="97"/>
    </row>
    <row r="41" spans="1:2">
      <c r="B41" s="97"/>
    </row>
    <row r="42" spans="1:2">
      <c r="B42" s="97"/>
    </row>
    <row r="43" spans="1:2">
      <c r="B43" s="97"/>
    </row>
    <row r="44" spans="1:2">
      <c r="B44" s="97"/>
    </row>
    <row r="45" spans="1:2">
      <c r="B45" s="97"/>
    </row>
    <row r="46" spans="1:2">
      <c r="B46" s="97"/>
    </row>
    <row r="47" spans="1:2">
      <c r="B47" s="97"/>
    </row>
    <row r="48" spans="1:2">
      <c r="B48" s="97"/>
    </row>
    <row r="49" spans="2:2">
      <c r="B49" s="97"/>
    </row>
    <row r="50" spans="2:2">
      <c r="B50" s="97"/>
    </row>
    <row r="51" spans="2:2">
      <c r="B51" s="97"/>
    </row>
    <row r="52" spans="2:2">
      <c r="B52" s="97"/>
    </row>
    <row r="53" spans="2:2">
      <c r="B53" s="97"/>
    </row>
    <row r="54" spans="2:2">
      <c r="B54" s="97"/>
    </row>
    <row r="55" spans="2:2">
      <c r="B55" s="97"/>
    </row>
    <row r="56" spans="2:2">
      <c r="B56" s="97"/>
    </row>
    <row r="57" spans="2:2">
      <c r="B57" s="97"/>
    </row>
    <row r="58" spans="2:2">
      <c r="B58" s="97"/>
    </row>
    <row r="59" spans="2:2">
      <c r="B59" s="97"/>
    </row>
    <row r="60" spans="2:2">
      <c r="B60" s="97"/>
    </row>
    <row r="61" spans="2:2">
      <c r="B61" s="97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93"/>
  <sheetViews>
    <sheetView zoomScale="70" zoomScaleNormal="70" workbookViewId="0">
      <pane xSplit="1" ySplit="1" topLeftCell="C59" activePane="bottomRight" state="frozen"/>
      <selection pane="bottomRight" activeCell="C79" sqref="C79"/>
      <selection pane="bottomLeft" activeCell="A2" sqref="A2"/>
      <selection pane="topRight" activeCell="B1" sqref="B1"/>
    </sheetView>
  </sheetViews>
  <sheetFormatPr defaultColWidth="10.75" defaultRowHeight="15.75" customHeight="1"/>
  <cols>
    <col min="1" max="1" width="64.625" style="95" customWidth="1"/>
    <col min="2" max="3" width="64.625" style="97" customWidth="1"/>
    <col min="4" max="5" width="16.625" style="97" customWidth="1"/>
    <col min="6" max="6" width="18.5" style="97" customWidth="1"/>
    <col min="7" max="16384" width="10.75" style="7"/>
  </cols>
  <sheetData>
    <row r="1" spans="1:6" ht="32.1" customHeight="1">
      <c r="A1" s="30" t="s">
        <v>21</v>
      </c>
      <c r="B1" s="20" t="s">
        <v>166</v>
      </c>
      <c r="C1" s="20" t="s">
        <v>167</v>
      </c>
      <c r="D1" s="30" t="s">
        <v>23</v>
      </c>
      <c r="E1" s="30" t="s">
        <v>24</v>
      </c>
      <c r="F1" s="7"/>
    </row>
    <row r="2" spans="1:6" ht="15.6">
      <c r="A2" s="20" t="s">
        <v>168</v>
      </c>
      <c r="B2" s="89">
        <v>3.5</v>
      </c>
      <c r="C2" s="89">
        <v>0</v>
      </c>
      <c r="D2" s="69">
        <v>0.03</v>
      </c>
      <c r="E2" s="40">
        <f t="shared" ref="E2:E64" si="0">(B2+C2)*D2</f>
        <v>0.105</v>
      </c>
      <c r="F2" s="8"/>
    </row>
    <row r="3" spans="1:6" ht="46.5">
      <c r="A3" s="20"/>
      <c r="B3" s="89" t="s">
        <v>169</v>
      </c>
      <c r="C3" s="89" t="s">
        <v>170</v>
      </c>
      <c r="D3" s="69"/>
      <c r="E3" s="40"/>
      <c r="F3" s="8"/>
    </row>
    <row r="4" spans="1:6" ht="15.6">
      <c r="A4" s="20" t="s">
        <v>171</v>
      </c>
      <c r="B4" s="94">
        <v>0</v>
      </c>
      <c r="C4" s="94">
        <v>0</v>
      </c>
      <c r="D4" s="69">
        <v>0.03</v>
      </c>
      <c r="E4" s="40">
        <f t="shared" si="0"/>
        <v>0</v>
      </c>
      <c r="F4" s="8"/>
    </row>
    <row r="5" spans="1:6" ht="15.6">
      <c r="A5" s="20"/>
      <c r="B5" s="139"/>
      <c r="C5" s="94"/>
      <c r="D5" s="69"/>
      <c r="E5" s="40"/>
      <c r="F5" s="8"/>
    </row>
    <row r="6" spans="1:6" ht="30.95">
      <c r="A6" s="20" t="s">
        <v>172</v>
      </c>
      <c r="B6" s="7">
        <v>2.5</v>
      </c>
      <c r="C6" s="89">
        <v>2</v>
      </c>
      <c r="D6" s="64">
        <v>0.04</v>
      </c>
      <c r="E6" s="40">
        <f t="shared" si="0"/>
        <v>0.18</v>
      </c>
      <c r="F6" s="7"/>
    </row>
    <row r="7" spans="1:6" ht="155.1">
      <c r="A7" s="20"/>
      <c r="B7" s="89" t="s">
        <v>173</v>
      </c>
      <c r="C7" s="89" t="s">
        <v>174</v>
      </c>
      <c r="D7" s="64"/>
      <c r="E7" s="40"/>
      <c r="F7" s="7"/>
    </row>
    <row r="8" spans="1:6" ht="15.6">
      <c r="A8" s="20" t="s">
        <v>175</v>
      </c>
      <c r="B8" s="94">
        <v>0</v>
      </c>
      <c r="C8" s="94">
        <v>0</v>
      </c>
      <c r="D8" s="64">
        <v>0.03</v>
      </c>
      <c r="E8" s="40">
        <f t="shared" si="0"/>
        <v>0</v>
      </c>
      <c r="F8" s="7"/>
    </row>
    <row r="9" spans="1:6" ht="15.6">
      <c r="A9" s="20"/>
      <c r="B9" s="94"/>
      <c r="C9" s="94"/>
      <c r="D9" s="64"/>
      <c r="E9" s="40"/>
      <c r="F9" s="7"/>
    </row>
    <row r="10" spans="1:6" ht="30.95">
      <c r="A10" s="136" t="s">
        <v>176</v>
      </c>
      <c r="B10" s="89">
        <v>0</v>
      </c>
      <c r="C10" s="89">
        <v>0</v>
      </c>
      <c r="D10" s="64">
        <v>0.03</v>
      </c>
      <c r="E10" s="40">
        <f t="shared" si="0"/>
        <v>0</v>
      </c>
      <c r="F10" s="7"/>
    </row>
    <row r="11" spans="1:6" ht="15.6">
      <c r="A11" s="20"/>
      <c r="B11" s="89"/>
      <c r="C11" s="89"/>
      <c r="D11" s="64"/>
      <c r="E11" s="40"/>
      <c r="F11" s="7"/>
    </row>
    <row r="12" spans="1:6" ht="15.6">
      <c r="A12" s="20" t="s">
        <v>177</v>
      </c>
      <c r="B12" s="94">
        <v>0</v>
      </c>
      <c r="C12" s="94">
        <v>0</v>
      </c>
      <c r="D12" s="64">
        <v>0.02</v>
      </c>
      <c r="E12" s="40">
        <f t="shared" si="0"/>
        <v>0</v>
      </c>
      <c r="F12" s="7"/>
    </row>
    <row r="13" spans="1:6" ht="15.6">
      <c r="A13" s="20"/>
      <c r="B13" s="94"/>
      <c r="C13" s="94"/>
      <c r="D13" s="64"/>
      <c r="E13" s="40"/>
      <c r="F13" s="7"/>
    </row>
    <row r="14" spans="1:6" ht="15.6">
      <c r="A14" s="20" t="s">
        <v>178</v>
      </c>
      <c r="B14" s="89">
        <v>0</v>
      </c>
      <c r="C14" s="89">
        <v>0</v>
      </c>
      <c r="D14" s="64">
        <v>0.04</v>
      </c>
      <c r="E14" s="40">
        <f t="shared" si="0"/>
        <v>0</v>
      </c>
      <c r="F14" s="7"/>
    </row>
    <row r="15" spans="1:6" ht="15.6">
      <c r="A15" s="20"/>
      <c r="B15" s="89"/>
      <c r="C15" s="89"/>
      <c r="D15" s="64"/>
      <c r="E15" s="40"/>
      <c r="F15" s="7"/>
    </row>
    <row r="16" spans="1:6" ht="15.6">
      <c r="A16" s="20" t="s">
        <v>179</v>
      </c>
      <c r="B16" s="94">
        <v>0</v>
      </c>
      <c r="C16" s="94">
        <v>0</v>
      </c>
      <c r="D16" s="64">
        <v>0.04</v>
      </c>
      <c r="E16" s="40">
        <f t="shared" si="0"/>
        <v>0</v>
      </c>
      <c r="F16" s="7"/>
    </row>
    <row r="17" spans="1:6" ht="15.6">
      <c r="A17" s="20"/>
      <c r="B17" s="94"/>
      <c r="C17" s="94"/>
      <c r="D17" s="64"/>
      <c r="E17" s="40"/>
      <c r="F17" s="7"/>
    </row>
    <row r="18" spans="1:6" ht="30.95">
      <c r="A18" s="20" t="s">
        <v>180</v>
      </c>
      <c r="B18" s="89">
        <v>0</v>
      </c>
      <c r="C18" s="89">
        <v>0</v>
      </c>
      <c r="D18" s="64">
        <v>0.04</v>
      </c>
      <c r="E18" s="40">
        <f t="shared" si="0"/>
        <v>0</v>
      </c>
      <c r="F18" s="7"/>
    </row>
    <row r="19" spans="1:6" ht="15.6">
      <c r="A19" s="20"/>
      <c r="B19" s="89"/>
      <c r="C19" s="89"/>
      <c r="D19" s="64"/>
      <c r="E19" s="40"/>
      <c r="F19" s="7"/>
    </row>
    <row r="20" spans="1:6" ht="15.6">
      <c r="A20" s="20" t="s">
        <v>181</v>
      </c>
      <c r="B20" s="94">
        <v>0</v>
      </c>
      <c r="C20" s="94">
        <v>0</v>
      </c>
      <c r="D20" s="64">
        <v>0.04</v>
      </c>
      <c r="E20" s="40">
        <f t="shared" si="0"/>
        <v>0</v>
      </c>
      <c r="F20" s="7"/>
    </row>
    <row r="21" spans="1:6" ht="15.6">
      <c r="A21" s="20"/>
      <c r="B21" s="94"/>
      <c r="C21" s="94"/>
      <c r="D21" s="64"/>
      <c r="E21" s="40"/>
      <c r="F21" s="7"/>
    </row>
    <row r="22" spans="1:6" ht="15.6">
      <c r="A22" s="20" t="s">
        <v>182</v>
      </c>
      <c r="B22" s="89">
        <v>0</v>
      </c>
      <c r="C22" s="89">
        <v>0</v>
      </c>
      <c r="D22" s="64">
        <v>0.04</v>
      </c>
      <c r="E22" s="40">
        <f t="shared" si="0"/>
        <v>0</v>
      </c>
      <c r="F22" s="7"/>
    </row>
    <row r="23" spans="1:6" ht="15.6">
      <c r="A23" s="20"/>
      <c r="B23" s="89"/>
      <c r="C23" s="89"/>
      <c r="D23" s="64"/>
      <c r="E23" s="40"/>
      <c r="F23" s="7"/>
    </row>
    <row r="24" spans="1:6" ht="30.95">
      <c r="A24" s="20" t="s">
        <v>183</v>
      </c>
      <c r="B24" s="94">
        <v>0</v>
      </c>
      <c r="C24" s="94">
        <v>0</v>
      </c>
      <c r="D24" s="64">
        <v>0.04</v>
      </c>
      <c r="E24" s="40">
        <f t="shared" si="0"/>
        <v>0</v>
      </c>
      <c r="F24" s="7"/>
    </row>
    <row r="25" spans="1:6" ht="15.6">
      <c r="A25" s="20"/>
      <c r="B25" s="94"/>
      <c r="C25" s="94"/>
      <c r="D25" s="64"/>
      <c r="E25" s="40"/>
      <c r="F25" s="7"/>
    </row>
    <row r="26" spans="1:6" ht="15.6">
      <c r="A26" s="20" t="s">
        <v>184</v>
      </c>
      <c r="B26" s="89">
        <v>0</v>
      </c>
      <c r="C26" s="89">
        <v>0</v>
      </c>
      <c r="D26" s="64">
        <v>0.04</v>
      </c>
      <c r="E26" s="40">
        <f t="shared" si="0"/>
        <v>0</v>
      </c>
      <c r="F26" s="7"/>
    </row>
    <row r="27" spans="1:6" ht="15.6">
      <c r="A27" s="20"/>
      <c r="B27" s="89"/>
      <c r="C27" s="89"/>
      <c r="D27" s="64"/>
      <c r="E27" s="40"/>
      <c r="F27" s="7"/>
    </row>
    <row r="28" spans="1:6" ht="30.95">
      <c r="A28" s="20" t="s">
        <v>185</v>
      </c>
      <c r="B28" s="94">
        <v>0</v>
      </c>
      <c r="C28" s="94">
        <v>0</v>
      </c>
      <c r="D28" s="64">
        <v>0.02</v>
      </c>
      <c r="E28" s="40">
        <f t="shared" si="0"/>
        <v>0</v>
      </c>
      <c r="F28" s="7"/>
    </row>
    <row r="29" spans="1:6" ht="15.6">
      <c r="A29" s="20"/>
      <c r="B29" s="94"/>
      <c r="C29" s="94"/>
      <c r="D29" s="64"/>
      <c r="E29" s="40"/>
      <c r="F29" s="7"/>
    </row>
    <row r="30" spans="1:6" ht="15.6">
      <c r="A30" s="20" t="s">
        <v>186</v>
      </c>
      <c r="B30" s="89">
        <v>0</v>
      </c>
      <c r="C30" s="89">
        <v>0</v>
      </c>
      <c r="D30" s="64">
        <v>0.02</v>
      </c>
      <c r="E30" s="40">
        <f t="shared" si="0"/>
        <v>0</v>
      </c>
      <c r="F30" s="7"/>
    </row>
    <row r="31" spans="1:6" ht="15.6">
      <c r="A31" s="20"/>
      <c r="B31" s="89"/>
      <c r="C31" s="89"/>
      <c r="D31" s="64"/>
      <c r="E31" s="40"/>
      <c r="F31" s="7"/>
    </row>
    <row r="32" spans="1:6" ht="15.6">
      <c r="A32" s="20" t="s">
        <v>187</v>
      </c>
      <c r="B32" s="94">
        <v>0</v>
      </c>
      <c r="C32" s="94">
        <v>0</v>
      </c>
      <c r="D32" s="64">
        <v>0.03</v>
      </c>
      <c r="E32" s="40">
        <f t="shared" si="0"/>
        <v>0</v>
      </c>
      <c r="F32" s="7"/>
    </row>
    <row r="33" spans="1:6" ht="15.6">
      <c r="A33" s="20"/>
      <c r="B33" s="94"/>
      <c r="C33" s="94"/>
      <c r="D33" s="64"/>
      <c r="E33" s="40"/>
      <c r="F33" s="7"/>
    </row>
    <row r="34" spans="1:6" ht="15.6">
      <c r="A34" s="20" t="s">
        <v>188</v>
      </c>
      <c r="B34" s="89">
        <v>0</v>
      </c>
      <c r="C34" s="89">
        <v>0</v>
      </c>
      <c r="D34" s="64">
        <v>0.02</v>
      </c>
      <c r="E34" s="40">
        <f t="shared" si="0"/>
        <v>0</v>
      </c>
      <c r="F34" s="7"/>
    </row>
    <row r="35" spans="1:6" ht="15.6">
      <c r="A35" s="20"/>
      <c r="B35" s="89"/>
      <c r="C35" s="89"/>
      <c r="D35" s="64"/>
      <c r="E35" s="40"/>
      <c r="F35" s="7"/>
    </row>
    <row r="36" spans="1:6" ht="15.6">
      <c r="A36" s="20" t="s">
        <v>189</v>
      </c>
      <c r="B36" s="94">
        <v>0</v>
      </c>
      <c r="C36" s="94">
        <v>0</v>
      </c>
      <c r="D36" s="64">
        <v>0.03</v>
      </c>
      <c r="E36" s="40">
        <f t="shared" si="0"/>
        <v>0</v>
      </c>
      <c r="F36" s="7"/>
    </row>
    <row r="37" spans="1:6" ht="15.6">
      <c r="A37" s="20"/>
      <c r="B37" s="94"/>
      <c r="C37" s="94"/>
      <c r="D37" s="64"/>
      <c r="E37" s="40"/>
      <c r="F37" s="7"/>
    </row>
    <row r="38" spans="1:6" ht="15.6">
      <c r="A38" s="20" t="s">
        <v>190</v>
      </c>
      <c r="B38" s="89">
        <v>0</v>
      </c>
      <c r="C38" s="89">
        <v>0</v>
      </c>
      <c r="D38" s="64">
        <v>0.02</v>
      </c>
      <c r="E38" s="40">
        <f t="shared" si="0"/>
        <v>0</v>
      </c>
      <c r="F38" s="7"/>
    </row>
    <row r="39" spans="1:6" ht="15.6">
      <c r="A39" s="20"/>
      <c r="B39" s="89"/>
      <c r="C39" s="89"/>
      <c r="D39" s="64"/>
      <c r="E39" s="40"/>
      <c r="F39" s="7"/>
    </row>
    <row r="40" spans="1:6" ht="15.6">
      <c r="A40" s="20" t="s">
        <v>191</v>
      </c>
      <c r="B40" s="94">
        <v>0</v>
      </c>
      <c r="C40" s="94">
        <v>0</v>
      </c>
      <c r="D40" s="64">
        <v>0.03</v>
      </c>
      <c r="E40" s="40">
        <f t="shared" si="0"/>
        <v>0</v>
      </c>
      <c r="F40" s="7"/>
    </row>
    <row r="41" spans="1:6" ht="15.6">
      <c r="A41" s="20"/>
      <c r="B41" s="94"/>
      <c r="C41" s="94"/>
      <c r="D41" s="64"/>
      <c r="E41" s="40"/>
      <c r="F41" s="7"/>
    </row>
    <row r="42" spans="1:6" ht="15.6">
      <c r="A42" s="20" t="s">
        <v>192</v>
      </c>
      <c r="B42" s="89">
        <v>0</v>
      </c>
      <c r="C42" s="89">
        <v>0</v>
      </c>
      <c r="D42" s="64">
        <v>0.03</v>
      </c>
      <c r="E42" s="40">
        <f t="shared" si="0"/>
        <v>0</v>
      </c>
      <c r="F42" s="7"/>
    </row>
    <row r="43" spans="1:6" ht="15.6">
      <c r="A43" s="20"/>
      <c r="B43" s="89"/>
      <c r="C43" s="89"/>
      <c r="D43" s="64"/>
      <c r="E43" s="40"/>
      <c r="F43" s="7"/>
    </row>
    <row r="44" spans="1:6" ht="15.6">
      <c r="A44" s="20" t="s">
        <v>193</v>
      </c>
      <c r="B44" s="94">
        <v>0</v>
      </c>
      <c r="C44" s="94">
        <v>0</v>
      </c>
      <c r="D44" s="64">
        <v>0.02</v>
      </c>
      <c r="E44" s="40">
        <f t="shared" si="0"/>
        <v>0</v>
      </c>
      <c r="F44" s="7"/>
    </row>
    <row r="45" spans="1:6" ht="15.6">
      <c r="A45" s="20"/>
      <c r="B45" s="94"/>
      <c r="C45" s="94"/>
      <c r="D45" s="64"/>
      <c r="E45" s="40"/>
      <c r="F45" s="7"/>
    </row>
    <row r="46" spans="1:6" ht="15.6">
      <c r="A46" s="20" t="s">
        <v>194</v>
      </c>
      <c r="B46" s="89">
        <v>0</v>
      </c>
      <c r="C46" s="89">
        <v>0</v>
      </c>
      <c r="D46" s="64">
        <v>0.03</v>
      </c>
      <c r="E46" s="40">
        <f t="shared" si="0"/>
        <v>0</v>
      </c>
      <c r="F46" s="7"/>
    </row>
    <row r="47" spans="1:6" ht="15.6">
      <c r="A47" s="20"/>
      <c r="B47" s="89"/>
      <c r="C47" s="89"/>
      <c r="D47" s="64"/>
      <c r="E47" s="40"/>
      <c r="F47" s="7"/>
    </row>
    <row r="48" spans="1:6" ht="30.95">
      <c r="A48" s="20" t="s">
        <v>195</v>
      </c>
      <c r="B48" s="94">
        <v>0</v>
      </c>
      <c r="C48" s="94">
        <v>0</v>
      </c>
      <c r="D48" s="64">
        <v>0.02</v>
      </c>
      <c r="E48" s="40">
        <f t="shared" si="0"/>
        <v>0</v>
      </c>
      <c r="F48" s="7"/>
    </row>
    <row r="49" spans="1:6" ht="15.6">
      <c r="A49" s="20"/>
      <c r="B49" s="94"/>
      <c r="C49" s="94"/>
      <c r="D49" s="64"/>
      <c r="E49" s="40"/>
      <c r="F49" s="7"/>
    </row>
    <row r="50" spans="1:6" ht="15.6">
      <c r="A50" s="20" t="s">
        <v>196</v>
      </c>
      <c r="B50" s="89">
        <v>0</v>
      </c>
      <c r="C50" s="89">
        <v>0</v>
      </c>
      <c r="D50" s="64">
        <v>0.03</v>
      </c>
      <c r="E50" s="40">
        <f t="shared" si="0"/>
        <v>0</v>
      </c>
      <c r="F50" s="7"/>
    </row>
    <row r="51" spans="1:6" ht="15.6">
      <c r="A51" s="20"/>
      <c r="B51" s="89"/>
      <c r="C51" s="89"/>
      <c r="D51" s="64"/>
      <c r="E51" s="40"/>
      <c r="F51" s="7"/>
    </row>
    <row r="52" spans="1:6" ht="15.6">
      <c r="A52" s="20" t="s">
        <v>197</v>
      </c>
      <c r="B52" s="94">
        <v>0</v>
      </c>
      <c r="C52" s="94">
        <v>0</v>
      </c>
      <c r="D52" s="64">
        <v>0.03</v>
      </c>
      <c r="E52" s="40">
        <f t="shared" si="0"/>
        <v>0</v>
      </c>
      <c r="F52" s="7"/>
    </row>
    <row r="53" spans="1:6" ht="15.6">
      <c r="A53" s="20"/>
      <c r="B53" s="94"/>
      <c r="C53" s="94"/>
      <c r="D53" s="64"/>
      <c r="E53" s="40"/>
      <c r="F53" s="7"/>
    </row>
    <row r="54" spans="1:6" ht="15.6">
      <c r="A54" s="20" t="s">
        <v>198</v>
      </c>
      <c r="B54" s="89">
        <v>3.5</v>
      </c>
      <c r="C54" s="89">
        <v>2</v>
      </c>
      <c r="D54" s="64">
        <v>0.03</v>
      </c>
      <c r="E54" s="40">
        <f t="shared" si="0"/>
        <v>0.16499999999999998</v>
      </c>
      <c r="F54" s="8"/>
    </row>
    <row r="55" spans="1:6" ht="62.1">
      <c r="A55" s="20"/>
      <c r="B55" s="89" t="s">
        <v>199</v>
      </c>
      <c r="C55" s="89" t="s">
        <v>200</v>
      </c>
      <c r="D55" s="64"/>
      <c r="E55" s="40"/>
      <c r="F55" s="8"/>
    </row>
    <row r="56" spans="1:6" s="135" customFormat="1" ht="15.6">
      <c r="A56" s="20" t="s">
        <v>201</v>
      </c>
      <c r="B56" s="94">
        <v>3.5</v>
      </c>
      <c r="C56" s="94">
        <v>2</v>
      </c>
      <c r="D56" s="64">
        <v>0.03</v>
      </c>
      <c r="E56" s="40">
        <f t="shared" si="0"/>
        <v>0.16499999999999998</v>
      </c>
      <c r="F56" s="134"/>
    </row>
    <row r="57" spans="1:6" ht="62.1">
      <c r="A57" s="20"/>
      <c r="B57" s="94" t="s">
        <v>199</v>
      </c>
      <c r="C57" s="94" t="s">
        <v>202</v>
      </c>
      <c r="D57" s="64"/>
      <c r="E57" s="40"/>
      <c r="F57" s="8"/>
    </row>
    <row r="58" spans="1:6" ht="15.6">
      <c r="A58" s="20" t="s">
        <v>203</v>
      </c>
      <c r="B58" s="89">
        <v>0</v>
      </c>
      <c r="C58" s="89">
        <v>0</v>
      </c>
      <c r="D58" s="64">
        <v>0.03</v>
      </c>
      <c r="E58" s="40">
        <f t="shared" si="0"/>
        <v>0</v>
      </c>
      <c r="F58" s="8"/>
    </row>
    <row r="59" spans="1:6" ht="15.6">
      <c r="A59" s="20"/>
      <c r="B59" s="89"/>
      <c r="C59" s="89"/>
      <c r="D59" s="64"/>
      <c r="E59" s="40"/>
      <c r="F59" s="8"/>
    </row>
    <row r="60" spans="1:6" ht="15.6">
      <c r="A60" s="20" t="s">
        <v>204</v>
      </c>
      <c r="B60" s="94">
        <v>0</v>
      </c>
      <c r="C60" s="94">
        <v>0</v>
      </c>
      <c r="D60" s="64">
        <v>0.02</v>
      </c>
      <c r="E60" s="40">
        <f t="shared" si="0"/>
        <v>0</v>
      </c>
      <c r="F60" s="8"/>
    </row>
    <row r="61" spans="1:6" ht="15.6">
      <c r="A61" s="20"/>
      <c r="B61" s="94"/>
      <c r="C61" s="94"/>
      <c r="D61" s="64"/>
      <c r="E61" s="40"/>
      <c r="F61" s="8"/>
    </row>
    <row r="62" spans="1:6" ht="15.6">
      <c r="A62" s="20" t="s">
        <v>205</v>
      </c>
      <c r="B62" s="89">
        <v>0</v>
      </c>
      <c r="C62" s="89">
        <v>0</v>
      </c>
      <c r="D62" s="64">
        <v>0.02</v>
      </c>
      <c r="E62" s="40">
        <f t="shared" si="0"/>
        <v>0</v>
      </c>
      <c r="F62" s="8"/>
    </row>
    <row r="63" spans="1:6" ht="15.6">
      <c r="A63" s="20"/>
      <c r="B63" s="89"/>
      <c r="C63" s="89"/>
      <c r="D63" s="64"/>
      <c r="E63" s="40"/>
      <c r="F63" s="8"/>
    </row>
    <row r="64" spans="1:6" ht="15.6">
      <c r="A64" s="20" t="s">
        <v>206</v>
      </c>
      <c r="B64" s="94">
        <v>0</v>
      </c>
      <c r="C64" s="94">
        <v>0</v>
      </c>
      <c r="D64" s="64">
        <v>0.03</v>
      </c>
      <c r="E64" s="40">
        <f t="shared" si="0"/>
        <v>0</v>
      </c>
      <c r="F64" s="8"/>
    </row>
    <row r="65" spans="1:6" ht="15.6">
      <c r="A65" s="20"/>
      <c r="B65" s="94"/>
      <c r="C65" s="94"/>
      <c r="D65" s="64"/>
      <c r="E65" s="40"/>
      <c r="F65" s="8"/>
    </row>
    <row r="66" spans="1:6" ht="15.6">
      <c r="A66" s="20" t="s">
        <v>207</v>
      </c>
      <c r="B66" s="89">
        <v>0</v>
      </c>
      <c r="C66" s="89">
        <v>0</v>
      </c>
      <c r="D66" s="64">
        <v>0.03</v>
      </c>
      <c r="E66" s="40">
        <f t="shared" ref="E66" si="1">(B66+C66)*D66</f>
        <v>0</v>
      </c>
      <c r="F66" s="8"/>
    </row>
    <row r="67" spans="1:6" ht="15.6">
      <c r="A67" s="20"/>
      <c r="B67" s="89"/>
      <c r="C67" s="89"/>
      <c r="D67" s="64"/>
      <c r="E67" s="40"/>
      <c r="F67" s="8"/>
    </row>
    <row r="68" spans="1:6" ht="15.6">
      <c r="A68" s="20" t="s">
        <v>208</v>
      </c>
      <c r="B68" s="94">
        <v>0</v>
      </c>
      <c r="C68" s="94">
        <v>0</v>
      </c>
      <c r="D68" s="64">
        <v>0.02</v>
      </c>
      <c r="E68" s="40">
        <f t="shared" ref="E68" si="2">(B68+C68)*D68</f>
        <v>0</v>
      </c>
      <c r="F68" s="8"/>
    </row>
    <row r="69" spans="1:6" ht="15.6">
      <c r="A69" s="39"/>
      <c r="B69" s="94"/>
      <c r="C69" s="94"/>
      <c r="D69" s="132"/>
      <c r="E69" s="133"/>
      <c r="F69" s="8"/>
    </row>
    <row r="70" spans="1:6" ht="15.6">
      <c r="A70" s="7"/>
      <c r="B70" s="7"/>
      <c r="C70" s="35" t="s">
        <v>64</v>
      </c>
      <c r="D70" s="70">
        <f>SUM(D2:D68)</f>
        <v>1.0000000000000002</v>
      </c>
      <c r="E70" s="79">
        <f>SUM(E2:E68)</f>
        <v>0.61499999999999999</v>
      </c>
      <c r="F70" s="145" t="s">
        <v>140</v>
      </c>
    </row>
    <row r="71" spans="1:6" ht="15.6">
      <c r="A71" s="107"/>
      <c r="B71" s="141"/>
      <c r="C71" s="141"/>
      <c r="D71" s="141"/>
      <c r="E71" s="141"/>
      <c r="F71" s="141"/>
    </row>
    <row r="72" spans="1:6" ht="20.100000000000001" customHeight="1">
      <c r="A72" s="141"/>
      <c r="B72" s="141"/>
      <c r="C72" s="141"/>
      <c r="D72" s="141"/>
      <c r="E72" s="141"/>
      <c r="F72" s="141"/>
    </row>
    <row r="73" spans="1:6" ht="18.600000000000001" customHeight="1">
      <c r="A73" s="141"/>
      <c r="B73" s="141" t="s">
        <v>43</v>
      </c>
      <c r="C73" s="141"/>
      <c r="D73" s="141"/>
      <c r="E73" s="141"/>
      <c r="F73" s="141"/>
    </row>
    <row r="74" spans="1:6" ht="15.6">
      <c r="A74" s="141"/>
      <c r="B74" s="141"/>
      <c r="C74" s="141"/>
      <c r="D74" s="141"/>
      <c r="E74" s="141"/>
      <c r="F74" s="141"/>
    </row>
    <row r="75" spans="1:6" ht="15.6">
      <c r="A75" s="141"/>
      <c r="B75" s="141"/>
      <c r="C75" s="141"/>
      <c r="D75" s="141"/>
      <c r="E75" s="141"/>
      <c r="F75" s="141"/>
    </row>
    <row r="76" spans="1:6" ht="15.6">
      <c r="A76" s="141"/>
      <c r="B76" s="141"/>
      <c r="C76" s="141"/>
      <c r="D76" s="141"/>
      <c r="E76" s="141"/>
      <c r="F76" s="141"/>
    </row>
    <row r="77" spans="1:6" ht="15.6">
      <c r="A77" s="97"/>
    </row>
    <row r="78" spans="1:6" ht="15.6">
      <c r="A78" s="97"/>
    </row>
    <row r="79" spans="1:6" ht="15.6">
      <c r="A79" s="97"/>
    </row>
    <row r="80" spans="1:6" ht="15.6">
      <c r="A80" s="97"/>
    </row>
    <row r="81" spans="1:4" ht="15.6">
      <c r="A81" s="97"/>
    </row>
    <row r="82" spans="1:4" ht="15.6">
      <c r="A82" s="97"/>
    </row>
    <row r="83" spans="1:4" ht="15.6">
      <c r="A83" s="97"/>
      <c r="D83" s="141"/>
    </row>
    <row r="84" spans="1:4" ht="15.6">
      <c r="A84" s="97"/>
    </row>
    <row r="85" spans="1:4" ht="15.6">
      <c r="A85" s="97"/>
    </row>
    <row r="86" spans="1:4" ht="15.6">
      <c r="A86" s="97"/>
    </row>
    <row r="87" spans="1:4" ht="15.6">
      <c r="A87" s="97"/>
    </row>
    <row r="88" spans="1:4" ht="15.6">
      <c r="A88" s="97"/>
    </row>
    <row r="89" spans="1:4" ht="15.6">
      <c r="A89" s="97"/>
    </row>
    <row r="90" spans="1:4" ht="15.6">
      <c r="A90" s="141"/>
    </row>
    <row r="91" spans="1:4" ht="15.6">
      <c r="A91" s="141"/>
    </row>
    <row r="92" spans="1:4" ht="15.6">
      <c r="A92" s="141"/>
    </row>
    <row r="93" spans="1:4" ht="15.6">
      <c r="A93" s="141"/>
    </row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Cecília Ribeiro</cp:lastModifiedBy>
  <cp:revision/>
  <dcterms:created xsi:type="dcterms:W3CDTF">2022-10-09T23:08:45Z</dcterms:created>
  <dcterms:modified xsi:type="dcterms:W3CDTF">2025-10-11T12:27:18Z</dcterms:modified>
  <cp:category/>
  <cp:contentStatus/>
</cp:coreProperties>
</file>